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685" windowWidth="15555" windowHeight="5745" activeTab="2"/>
  </bookViews>
  <sheets>
    <sheet name="Krycí list" sheetId="1" r:id="rId1"/>
    <sheet name="Rekapitulace" sheetId="2" r:id="rId2"/>
    <sheet name="Soupis prací" sheetId="3" r:id="rId3"/>
    <sheet name="VV" sheetId="4" r:id="rId4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Rekapitulace!$G$27</definedName>
    <definedName name="Dodavka0" localSheetId="3">VV!#REF!</definedName>
    <definedName name="Dodavka0">'Soupis prací'!#REF!</definedName>
    <definedName name="HSV">Rekapitulace!$E$27</definedName>
    <definedName name="HSV0" localSheetId="3">VV!#REF!</definedName>
    <definedName name="HSV0">'Soupis prací'!#REF!</definedName>
    <definedName name="HZS">Rekapitulace!$I$27</definedName>
    <definedName name="HZS0" localSheetId="3">VV!#REF!</definedName>
    <definedName name="HZS0">'Soupis prací'!#REF!</definedName>
    <definedName name="JKSO">'Krycí list'!$F$4</definedName>
    <definedName name="MJ">'Krycí list'!$G$4</definedName>
    <definedName name="Mont">Rekapitulace!$H$27</definedName>
    <definedName name="Montaz0" localSheetId="3">VV!#REF!</definedName>
    <definedName name="Montaz0">'Soupis prací'!#REF!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_xlnm.Print_Titles" localSheetId="2">'Soupis prací'!$1:$6</definedName>
    <definedName name="_xlnm.Print_Titles" localSheetId="3">VV!$1:$6</definedName>
    <definedName name="Objednatel">'Krycí list'!$C$8</definedName>
    <definedName name="_xlnm.Print_Area" localSheetId="0">'Krycí list'!$A$1:$G$45</definedName>
    <definedName name="_xlnm.Print_Area" localSheetId="1">Rekapitulace!$A$1:$I$33</definedName>
    <definedName name="_xlnm.Print_Area" localSheetId="2">'Soupis prací'!$A$1:$G$110</definedName>
    <definedName name="_xlnm.Print_Area" localSheetId="3">VV!$A$1:$G$110</definedName>
    <definedName name="PocetMJ">'Krycí list'!$G$7</definedName>
    <definedName name="Poznamka">'Krycí list'!$B$37</definedName>
    <definedName name="Projektant">'Krycí list'!$C$7</definedName>
    <definedName name="PSV">Rekapitulace!$F$27</definedName>
    <definedName name="PSV0" localSheetId="3">VV!#REF!</definedName>
    <definedName name="PSV0">'Soupis prací'!#REF!</definedName>
    <definedName name="SloupecCC" localSheetId="3">VV!$G$6</definedName>
    <definedName name="SloupecCC">'Soupis prací'!$G$6</definedName>
    <definedName name="SloupecCisloPol" localSheetId="3">VV!$B$6</definedName>
    <definedName name="SloupecCisloPol">'Soupis prací'!$B$6</definedName>
    <definedName name="SloupecJC" localSheetId="3">VV!$F$6</definedName>
    <definedName name="SloupecJC">'Soupis prací'!$F$6</definedName>
    <definedName name="SloupecMJ" localSheetId="3">VV!$D$6</definedName>
    <definedName name="SloupecMJ">'Soupis prací'!$D$6</definedName>
    <definedName name="SloupecMnozstvi" localSheetId="3">VV!$E$6</definedName>
    <definedName name="SloupecMnozstvi">'Soupis prací'!$E$6</definedName>
    <definedName name="SloupecNazPol" localSheetId="3">VV!$C$6</definedName>
    <definedName name="SloupecNazPol">'Soupis prací'!$C$6</definedName>
    <definedName name="SloupecPC" localSheetId="3">VV!$A$6</definedName>
    <definedName name="SloupecPC">'Soupis prací'!$A$6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'Soupis prací'!#REF!</definedName>
    <definedName name="solver_opt" localSheetId="3" hidden="1">VV!#REF!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Typ" localSheetId="3">VV!#REF!</definedName>
    <definedName name="Typ">'Soupis prací'!#REF!</definedName>
    <definedName name="VRN">Rekapitulace!$H$33</definedName>
    <definedName name="VRNKc">Rekapitulace!$E$32</definedName>
    <definedName name="VRNnazev">Rekapitulace!$A$32</definedName>
    <definedName name="VRNproc">Rekapitulace!$F$32</definedName>
    <definedName name="VRNzakl">Rekapitulace!$G$32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86" i="4" l="1"/>
  <c r="G85" i="4"/>
  <c r="F84" i="4"/>
  <c r="BE85" i="4"/>
  <c r="BD85" i="4"/>
  <c r="BC85" i="4"/>
  <c r="BA85" i="4"/>
  <c r="BB85" i="4"/>
  <c r="BE84" i="4"/>
  <c r="BD84" i="4"/>
  <c r="BC84" i="4"/>
  <c r="BA84" i="4"/>
  <c r="BB84" i="4"/>
  <c r="G100" i="3" l="1"/>
  <c r="BA100" i="3"/>
  <c r="BB100" i="3"/>
  <c r="BC100" i="3"/>
  <c r="BD100" i="3"/>
  <c r="BE100" i="3"/>
  <c r="F103" i="4"/>
  <c r="G103" i="4" s="1"/>
  <c r="G99" i="4"/>
  <c r="G98" i="4"/>
  <c r="G94" i="4"/>
  <c r="G92" i="4"/>
  <c r="G91" i="4"/>
  <c r="G82" i="4"/>
  <c r="G81" i="4"/>
  <c r="F80" i="4"/>
  <c r="G80" i="4" s="1"/>
  <c r="G79" i="4"/>
  <c r="G76" i="4"/>
  <c r="G72" i="4"/>
  <c r="F71" i="4"/>
  <c r="G71" i="4" s="1"/>
  <c r="F70" i="4"/>
  <c r="G70" i="4" s="1"/>
  <c r="G69" i="4"/>
  <c r="G63" i="4"/>
  <c r="G60" i="4"/>
  <c r="G59" i="4"/>
  <c r="G58" i="4"/>
  <c r="G57" i="4"/>
  <c r="G54" i="4"/>
  <c r="G53" i="4"/>
  <c r="G52" i="4"/>
  <c r="G49" i="4"/>
  <c r="G48" i="4"/>
  <c r="G47" i="4"/>
  <c r="G46" i="4"/>
  <c r="F43" i="4"/>
  <c r="G43" i="4" s="1"/>
  <c r="F40" i="4"/>
  <c r="F37" i="4"/>
  <c r="G37" i="4" s="1"/>
  <c r="G36" i="4"/>
  <c r="G38" i="4" s="1"/>
  <c r="G33" i="4"/>
  <c r="G32" i="4"/>
  <c r="G31" i="4"/>
  <c r="G27" i="4"/>
  <c r="G26" i="4"/>
  <c r="G25" i="4"/>
  <c r="G24" i="4"/>
  <c r="G20" i="4"/>
  <c r="G19" i="4"/>
  <c r="G18" i="4"/>
  <c r="F12" i="4"/>
  <c r="G12" i="4" s="1"/>
  <c r="F11" i="4"/>
  <c r="G11" i="4" s="1"/>
  <c r="F10" i="4"/>
  <c r="G10" i="4" s="1"/>
  <c r="F9" i="4"/>
  <c r="G9" i="4" s="1"/>
  <c r="I32" i="2" l="1"/>
  <c r="C110" i="4" l="1"/>
  <c r="BE109" i="4"/>
  <c r="BE110" i="4" s="1"/>
  <c r="BC109" i="4"/>
  <c r="BC110" i="4" s="1"/>
  <c r="BB109" i="4"/>
  <c r="BB110" i="4" s="1"/>
  <c r="BA109" i="4"/>
  <c r="BA110" i="4" s="1"/>
  <c r="G109" i="4"/>
  <c r="BD109" i="4" s="1"/>
  <c r="BD110" i="4" s="1"/>
  <c r="C107" i="4"/>
  <c r="BE106" i="4"/>
  <c r="BE107" i="4" s="1"/>
  <c r="BC106" i="4"/>
  <c r="BC107" i="4" s="1"/>
  <c r="BB106" i="4"/>
  <c r="BB107" i="4" s="1"/>
  <c r="BA106" i="4"/>
  <c r="BA107" i="4" s="1"/>
  <c r="G106" i="4"/>
  <c r="BD106" i="4" s="1"/>
  <c r="BD107" i="4" s="1"/>
  <c r="C104" i="4"/>
  <c r="BE103" i="4"/>
  <c r="BE104" i="4" s="1"/>
  <c r="BD103" i="4"/>
  <c r="BD104" i="4" s="1"/>
  <c r="BC103" i="4"/>
  <c r="BC104" i="4" s="1"/>
  <c r="BA103" i="4"/>
  <c r="BA104" i="4" s="1"/>
  <c r="BB103" i="4"/>
  <c r="BB104" i="4" s="1"/>
  <c r="C101" i="4"/>
  <c r="BE100" i="4"/>
  <c r="BD100" i="4"/>
  <c r="BC100" i="4"/>
  <c r="BA100" i="4"/>
  <c r="G100" i="4"/>
  <c r="BB100" i="4" s="1"/>
  <c r="BE98" i="4"/>
  <c r="BD98" i="4"/>
  <c r="BC98" i="4"/>
  <c r="BA98" i="4"/>
  <c r="BB98" i="4"/>
  <c r="BE97" i="4"/>
  <c r="BD97" i="4"/>
  <c r="BD101" i="4" s="1"/>
  <c r="BC97" i="4"/>
  <c r="BA97" i="4"/>
  <c r="BA101" i="4" s="1"/>
  <c r="G97" i="4"/>
  <c r="C95" i="4"/>
  <c r="BE94" i="4"/>
  <c r="BD94" i="4"/>
  <c r="BC94" i="4"/>
  <c r="BA94" i="4"/>
  <c r="BB94" i="4"/>
  <c r="BE92" i="4"/>
  <c r="BD92" i="4"/>
  <c r="BC92" i="4"/>
  <c r="BA92" i="4"/>
  <c r="BB92" i="4"/>
  <c r="BE91" i="4"/>
  <c r="BD91" i="4"/>
  <c r="BD95" i="4" s="1"/>
  <c r="BC91" i="4"/>
  <c r="BA91" i="4"/>
  <c r="BA95" i="4" s="1"/>
  <c r="BB91" i="4"/>
  <c r="C89" i="4"/>
  <c r="BE88" i="4"/>
  <c r="BD88" i="4"/>
  <c r="BC88" i="4"/>
  <c r="BA88" i="4"/>
  <c r="G88" i="4"/>
  <c r="BB88" i="4" s="1"/>
  <c r="BE82" i="4"/>
  <c r="BD82" i="4"/>
  <c r="BC82" i="4"/>
  <c r="BA82" i="4"/>
  <c r="BB82" i="4"/>
  <c r="BE81" i="4"/>
  <c r="BD81" i="4"/>
  <c r="BC81" i="4"/>
  <c r="BA81" i="4"/>
  <c r="BB81" i="4"/>
  <c r="BE80" i="4"/>
  <c r="BD80" i="4"/>
  <c r="BC80" i="4"/>
  <c r="BA80" i="4"/>
  <c r="BB80" i="4"/>
  <c r="BE79" i="4"/>
  <c r="BD79" i="4"/>
  <c r="BD89" i="4" s="1"/>
  <c r="BC79" i="4"/>
  <c r="BA79" i="4"/>
  <c r="BA89" i="4" s="1"/>
  <c r="BB79" i="4"/>
  <c r="C77" i="4"/>
  <c r="BE76" i="4"/>
  <c r="BE77" i="4" s="1"/>
  <c r="BD76" i="4"/>
  <c r="BD77" i="4" s="1"/>
  <c r="BC76" i="4"/>
  <c r="BC77" i="4" s="1"/>
  <c r="BA76" i="4"/>
  <c r="BA77" i="4" s="1"/>
  <c r="C74" i="4"/>
  <c r="BE73" i="4"/>
  <c r="BD73" i="4"/>
  <c r="BC73" i="4"/>
  <c r="BA73" i="4"/>
  <c r="G73" i="4"/>
  <c r="BB73" i="4" s="1"/>
  <c r="BE72" i="4"/>
  <c r="BD72" i="4"/>
  <c r="BC72" i="4"/>
  <c r="BA72" i="4"/>
  <c r="BB72" i="4"/>
  <c r="BE71" i="4"/>
  <c r="BD71" i="4"/>
  <c r="BC71" i="4"/>
  <c r="BA71" i="4"/>
  <c r="BB71" i="4"/>
  <c r="BE70" i="4"/>
  <c r="BD70" i="4"/>
  <c r="BC70" i="4"/>
  <c r="BA70" i="4"/>
  <c r="BB70" i="4"/>
  <c r="BE69" i="4"/>
  <c r="BD69" i="4"/>
  <c r="BC69" i="4"/>
  <c r="BA69" i="4"/>
  <c r="C67" i="4"/>
  <c r="BE66" i="4"/>
  <c r="BE67" i="4" s="1"/>
  <c r="BD66" i="4"/>
  <c r="BD67" i="4" s="1"/>
  <c r="BC66" i="4"/>
  <c r="BC67" i="4" s="1"/>
  <c r="BB66" i="4"/>
  <c r="BB67" i="4" s="1"/>
  <c r="G66" i="4"/>
  <c r="G67" i="4" s="1"/>
  <c r="C64" i="4"/>
  <c r="BE63" i="4"/>
  <c r="BE64" i="4" s="1"/>
  <c r="BD63" i="4"/>
  <c r="BD64" i="4" s="1"/>
  <c r="BC63" i="4"/>
  <c r="BC64" i="4" s="1"/>
  <c r="BB63" i="4"/>
  <c r="BB64" i="4" s="1"/>
  <c r="C61" i="4"/>
  <c r="BE60" i="4"/>
  <c r="BD60" i="4"/>
  <c r="BC60" i="4"/>
  <c r="BB60" i="4"/>
  <c r="BA60" i="4"/>
  <c r="BE59" i="4"/>
  <c r="BD59" i="4"/>
  <c r="BC59" i="4"/>
  <c r="BB59" i="4"/>
  <c r="BA59" i="4"/>
  <c r="BE58" i="4"/>
  <c r="BD58" i="4"/>
  <c r="BC58" i="4"/>
  <c r="BB58" i="4"/>
  <c r="BA58" i="4"/>
  <c r="BE57" i="4"/>
  <c r="BD57" i="4"/>
  <c r="BD61" i="4" s="1"/>
  <c r="BC57" i="4"/>
  <c r="BB57" i="4"/>
  <c r="BB61" i="4" s="1"/>
  <c r="C55" i="4"/>
  <c r="BE54" i="4"/>
  <c r="BD54" i="4"/>
  <c r="BC54" i="4"/>
  <c r="BB54" i="4"/>
  <c r="BA54" i="4"/>
  <c r="BE53" i="4"/>
  <c r="BD53" i="4"/>
  <c r="BC53" i="4"/>
  <c r="BB53" i="4"/>
  <c r="BA53" i="4"/>
  <c r="BE52" i="4"/>
  <c r="BE55" i="4" s="1"/>
  <c r="BD52" i="4"/>
  <c r="BC52" i="4"/>
  <c r="BC55" i="4" s="1"/>
  <c r="BB52" i="4"/>
  <c r="C50" i="4"/>
  <c r="BE49" i="4"/>
  <c r="BD49" i="4"/>
  <c r="BC49" i="4"/>
  <c r="BB49" i="4"/>
  <c r="BA49" i="4"/>
  <c r="BE48" i="4"/>
  <c r="BD48" i="4"/>
  <c r="BC48" i="4"/>
  <c r="BB48" i="4"/>
  <c r="BA48" i="4"/>
  <c r="BE47" i="4"/>
  <c r="BD47" i="4"/>
  <c r="BC47" i="4"/>
  <c r="BB47" i="4"/>
  <c r="BA47" i="4"/>
  <c r="BE46" i="4"/>
  <c r="BD46" i="4"/>
  <c r="BC46" i="4"/>
  <c r="BB46" i="4"/>
  <c r="C44" i="4"/>
  <c r="BE43" i="4"/>
  <c r="BE44" i="4" s="1"/>
  <c r="BD43" i="4"/>
  <c r="BD44" i="4" s="1"/>
  <c r="BC43" i="4"/>
  <c r="BC44" i="4" s="1"/>
  <c r="BB43" i="4"/>
  <c r="BB44" i="4" s="1"/>
  <c r="C41" i="4"/>
  <c r="BE40" i="4"/>
  <c r="BE41" i="4" s="1"/>
  <c r="BD40" i="4"/>
  <c r="BD41" i="4" s="1"/>
  <c r="BC40" i="4"/>
  <c r="BC41" i="4" s="1"/>
  <c r="BB40" i="4"/>
  <c r="BB41" i="4" s="1"/>
  <c r="C38" i="4"/>
  <c r="BE37" i="4"/>
  <c r="BD37" i="4"/>
  <c r="BC37" i="4"/>
  <c r="BB37" i="4"/>
  <c r="BA37" i="4"/>
  <c r="BE36" i="4"/>
  <c r="BE38" i="4" s="1"/>
  <c r="BD36" i="4"/>
  <c r="BD38" i="4" s="1"/>
  <c r="BC36" i="4"/>
  <c r="BC38" i="4" s="1"/>
  <c r="BB36" i="4"/>
  <c r="BB38" i="4" s="1"/>
  <c r="C34" i="4"/>
  <c r="BE33" i="4"/>
  <c r="BD33" i="4"/>
  <c r="BC33" i="4"/>
  <c r="BB33" i="4"/>
  <c r="BA33" i="4"/>
  <c r="BE32" i="4"/>
  <c r="BD32" i="4"/>
  <c r="BC32" i="4"/>
  <c r="BB32" i="4"/>
  <c r="BA32" i="4"/>
  <c r="BE31" i="4"/>
  <c r="BD31" i="4"/>
  <c r="BD34" i="4" s="1"/>
  <c r="BC31" i="4"/>
  <c r="BB31" i="4"/>
  <c r="BB34" i="4" s="1"/>
  <c r="C29" i="4"/>
  <c r="BE28" i="4"/>
  <c r="BD28" i="4"/>
  <c r="BC28" i="4"/>
  <c r="BB28" i="4"/>
  <c r="G28" i="4"/>
  <c r="BA28" i="4" s="1"/>
  <c r="BE27" i="4"/>
  <c r="BD27" i="4"/>
  <c r="BC27" i="4"/>
  <c r="BB27" i="4"/>
  <c r="BA27" i="4"/>
  <c r="BE26" i="4"/>
  <c r="BD26" i="4"/>
  <c r="BC26" i="4"/>
  <c r="BB26" i="4"/>
  <c r="BA26" i="4"/>
  <c r="BE25" i="4"/>
  <c r="BD25" i="4"/>
  <c r="BC25" i="4"/>
  <c r="BB25" i="4"/>
  <c r="BA25" i="4"/>
  <c r="BE24" i="4"/>
  <c r="BD24" i="4"/>
  <c r="BD29" i="4" s="1"/>
  <c r="BC24" i="4"/>
  <c r="BB24" i="4"/>
  <c r="BB29" i="4" s="1"/>
  <c r="C22" i="4"/>
  <c r="BE21" i="4"/>
  <c r="BD21" i="4"/>
  <c r="BC21" i="4"/>
  <c r="BB21" i="4"/>
  <c r="G21" i="4"/>
  <c r="BA21" i="4" s="1"/>
  <c r="BE20" i="4"/>
  <c r="BD20" i="4"/>
  <c r="BC20" i="4"/>
  <c r="BB20" i="4"/>
  <c r="BA20" i="4"/>
  <c r="BE19" i="4"/>
  <c r="BD19" i="4"/>
  <c r="BC19" i="4"/>
  <c r="BB19" i="4"/>
  <c r="BA19" i="4"/>
  <c r="BE18" i="4"/>
  <c r="BD18" i="4"/>
  <c r="BC18" i="4"/>
  <c r="BB18" i="4"/>
  <c r="BA18" i="4"/>
  <c r="BE17" i="4"/>
  <c r="BD17" i="4"/>
  <c r="BC17" i="4"/>
  <c r="BB17" i="4"/>
  <c r="G17" i="4"/>
  <c r="BA17" i="4" s="1"/>
  <c r="BE16" i="4"/>
  <c r="BD16" i="4"/>
  <c r="BD22" i="4" s="1"/>
  <c r="BC16" i="4"/>
  <c r="BB16" i="4"/>
  <c r="BB22" i="4" s="1"/>
  <c r="G16" i="4"/>
  <c r="C14" i="4"/>
  <c r="BE13" i="4"/>
  <c r="BD13" i="4"/>
  <c r="BC13" i="4"/>
  <c r="BB13" i="4"/>
  <c r="G13" i="4"/>
  <c r="BA13" i="4" s="1"/>
  <c r="BE12" i="4"/>
  <c r="BD12" i="4"/>
  <c r="BC12" i="4"/>
  <c r="BB12" i="4"/>
  <c r="BA12" i="4"/>
  <c r="BE11" i="4"/>
  <c r="BD11" i="4"/>
  <c r="BC11" i="4"/>
  <c r="BB11" i="4"/>
  <c r="BA11" i="4"/>
  <c r="BE10" i="4"/>
  <c r="BD10" i="4"/>
  <c r="BC10" i="4"/>
  <c r="BB10" i="4"/>
  <c r="BA10" i="4"/>
  <c r="BE9" i="4"/>
  <c r="BD9" i="4"/>
  <c r="BC9" i="4"/>
  <c r="BB9" i="4"/>
  <c r="BA9" i="4"/>
  <c r="BE8" i="4"/>
  <c r="BE14" i="4" s="1"/>
  <c r="BD8" i="4"/>
  <c r="BC8" i="4"/>
  <c r="BC14" i="4" s="1"/>
  <c r="BB8" i="4"/>
  <c r="BB14" i="4" s="1"/>
  <c r="C4" i="4"/>
  <c r="F3" i="4"/>
  <c r="C3" i="4"/>
  <c r="BB50" i="4" l="1"/>
  <c r="BA74" i="4"/>
  <c r="BD74" i="4"/>
  <c r="BD50" i="4"/>
  <c r="BC34" i="4"/>
  <c r="BE34" i="4"/>
  <c r="BD14" i="4"/>
  <c r="BC22" i="4"/>
  <c r="BE22" i="4"/>
  <c r="BC29" i="4"/>
  <c r="BE29" i="4"/>
  <c r="BC50" i="4"/>
  <c r="BE50" i="4"/>
  <c r="BB55" i="4"/>
  <c r="BD55" i="4"/>
  <c r="BA57" i="4"/>
  <c r="BC61" i="4"/>
  <c r="BE61" i="4"/>
  <c r="BA66" i="4"/>
  <c r="BA67" i="4" s="1"/>
  <c r="BC74" i="4"/>
  <c r="BE74" i="4"/>
  <c r="BC89" i="4"/>
  <c r="BE89" i="4"/>
  <c r="BC95" i="4"/>
  <c r="BE95" i="4"/>
  <c r="BC101" i="4"/>
  <c r="BE101" i="4"/>
  <c r="BB95" i="4"/>
  <c r="BB89" i="4"/>
  <c r="BA61" i="4"/>
  <c r="BA8" i="4"/>
  <c r="BA14" i="4" s="1"/>
  <c r="BA16" i="4"/>
  <c r="BA22" i="4" s="1"/>
  <c r="BA31" i="4"/>
  <c r="BA34" i="4" s="1"/>
  <c r="BA40" i="4"/>
  <c r="BA41" i="4" s="1"/>
  <c r="BA46" i="4"/>
  <c r="BA50" i="4" s="1"/>
  <c r="BB69" i="4"/>
  <c r="BB74" i="4" s="1"/>
  <c r="BB76" i="4"/>
  <c r="BB77" i="4" s="1"/>
  <c r="BB97" i="4"/>
  <c r="BB101" i="4" s="1"/>
  <c r="BA24" i="4"/>
  <c r="BA29" i="4" s="1"/>
  <c r="BA36" i="4"/>
  <c r="BA38" i="4" s="1"/>
  <c r="BA43" i="4"/>
  <c r="BA44" i="4" s="1"/>
  <c r="BA52" i="4"/>
  <c r="BA55" i="4" s="1"/>
  <c r="BA63" i="4"/>
  <c r="BA64" i="4" s="1"/>
  <c r="H33" i="2" l="1"/>
  <c r="G22" i="1" s="1"/>
  <c r="G21" i="1" s="1"/>
  <c r="BE109" i="3"/>
  <c r="BC109" i="3"/>
  <c r="BC110" i="3" s="1"/>
  <c r="G26" i="2" s="1"/>
  <c r="BB109" i="3"/>
  <c r="BA109" i="3"/>
  <c r="BA110" i="3" s="1"/>
  <c r="E26" i="2" s="1"/>
  <c r="G109" i="3"/>
  <c r="BD109" i="3" s="1"/>
  <c r="BD110" i="3" s="1"/>
  <c r="H26" i="2" s="1"/>
  <c r="B26" i="2"/>
  <c r="A26" i="2"/>
  <c r="BE110" i="3"/>
  <c r="I26" i="2" s="1"/>
  <c r="BB110" i="3"/>
  <c r="F26" i="2" s="1"/>
  <c r="G110" i="3"/>
  <c r="C110" i="3"/>
  <c r="BE106" i="3"/>
  <c r="BC106" i="3"/>
  <c r="BC107" i="3" s="1"/>
  <c r="G25" i="2" s="1"/>
  <c r="BB106" i="3"/>
  <c r="BB107" i="3" s="1"/>
  <c r="F25" i="2" s="1"/>
  <c r="BA106" i="3"/>
  <c r="BA107" i="3" s="1"/>
  <c r="E25" i="2" s="1"/>
  <c r="G106" i="3"/>
  <c r="BD106" i="3" s="1"/>
  <c r="BD107" i="3" s="1"/>
  <c r="H25" i="2" s="1"/>
  <c r="B25" i="2"/>
  <c r="A25" i="2"/>
  <c r="BE107" i="3"/>
  <c r="I25" i="2" s="1"/>
  <c r="C107" i="3"/>
  <c r="BE103" i="3"/>
  <c r="BD103" i="3"/>
  <c r="BD104" i="3" s="1"/>
  <c r="H24" i="2" s="1"/>
  <c r="BC103" i="3"/>
  <c r="BA103" i="3"/>
  <c r="G103" i="3"/>
  <c r="BB103" i="3" s="1"/>
  <c r="BB104" i="3" s="1"/>
  <c r="F24" i="2" s="1"/>
  <c r="B24" i="2"/>
  <c r="A24" i="2"/>
  <c r="BE104" i="3"/>
  <c r="I24" i="2" s="1"/>
  <c r="BC104" i="3"/>
  <c r="G24" i="2" s="1"/>
  <c r="BA104" i="3"/>
  <c r="E24" i="2" s="1"/>
  <c r="C104" i="3"/>
  <c r="BE98" i="3"/>
  <c r="BD98" i="3"/>
  <c r="BC98" i="3"/>
  <c r="BA98" i="3"/>
  <c r="G98" i="3"/>
  <c r="BB98" i="3" s="1"/>
  <c r="BE97" i="3"/>
  <c r="BD97" i="3"/>
  <c r="BC97" i="3"/>
  <c r="BA97" i="3"/>
  <c r="G97" i="3"/>
  <c r="BB97" i="3" s="1"/>
  <c r="B23" i="2"/>
  <c r="A23" i="2"/>
  <c r="BE101" i="3"/>
  <c r="I23" i="2" s="1"/>
  <c r="BC101" i="3"/>
  <c r="G23" i="2" s="1"/>
  <c r="C101" i="3"/>
  <c r="BE94" i="3"/>
  <c r="BD94" i="3"/>
  <c r="BC94" i="3"/>
  <c r="BA94" i="3"/>
  <c r="BA95" i="3" s="1"/>
  <c r="E22" i="2" s="1"/>
  <c r="G94" i="3"/>
  <c r="BB94" i="3" s="1"/>
  <c r="BE92" i="3"/>
  <c r="BE95" i="3" s="1"/>
  <c r="I22" i="2" s="1"/>
  <c r="BD92" i="3"/>
  <c r="BC92" i="3"/>
  <c r="BA92" i="3"/>
  <c r="G92" i="3"/>
  <c r="BB92" i="3" s="1"/>
  <c r="BE91" i="3"/>
  <c r="BD91" i="3"/>
  <c r="BD95" i="3" s="1"/>
  <c r="H22" i="2" s="1"/>
  <c r="BC91" i="3"/>
  <c r="BA91" i="3"/>
  <c r="G91" i="3"/>
  <c r="BB91" i="3" s="1"/>
  <c r="BB95" i="3" s="1"/>
  <c r="F22" i="2" s="1"/>
  <c r="B22" i="2"/>
  <c r="A22" i="2"/>
  <c r="BC95" i="3"/>
  <c r="G22" i="2" s="1"/>
  <c r="C95" i="3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8" i="3"/>
  <c r="BD88" i="3"/>
  <c r="BC88" i="3"/>
  <c r="BA88" i="3"/>
  <c r="G88" i="3"/>
  <c r="BB88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C89" i="3" s="1"/>
  <c r="G21" i="2" s="1"/>
  <c r="BA79" i="3"/>
  <c r="G79" i="3"/>
  <c r="BB79" i="3" s="1"/>
  <c r="B21" i="2"/>
  <c r="A21" i="2"/>
  <c r="BE89" i="3"/>
  <c r="I21" i="2" s="1"/>
  <c r="BA89" i="3"/>
  <c r="E21" i="2" s="1"/>
  <c r="C89" i="3"/>
  <c r="BE76" i="3"/>
  <c r="BD76" i="3"/>
  <c r="BD77" i="3" s="1"/>
  <c r="H20" i="2" s="1"/>
  <c r="BC76" i="3"/>
  <c r="BA76" i="3"/>
  <c r="BA77" i="3" s="1"/>
  <c r="E20" i="2" s="1"/>
  <c r="G76" i="3"/>
  <c r="BB76" i="3" s="1"/>
  <c r="BB77" i="3" s="1"/>
  <c r="F20" i="2" s="1"/>
  <c r="B20" i="2"/>
  <c r="A20" i="2"/>
  <c r="BE77" i="3"/>
  <c r="I20" i="2" s="1"/>
  <c r="BC77" i="3"/>
  <c r="G20" i="2" s="1"/>
  <c r="C77" i="3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BA74" i="3" s="1"/>
  <c r="E19" i="2" s="1"/>
  <c r="G70" i="3"/>
  <c r="BB70" i="3" s="1"/>
  <c r="BE69" i="3"/>
  <c r="BE74" i="3" s="1"/>
  <c r="I19" i="2" s="1"/>
  <c r="BD69" i="3"/>
  <c r="BC69" i="3"/>
  <c r="BA69" i="3"/>
  <c r="G69" i="3"/>
  <c r="BB69" i="3" s="1"/>
  <c r="B19" i="2"/>
  <c r="A19" i="2"/>
  <c r="BC74" i="3"/>
  <c r="G19" i="2" s="1"/>
  <c r="C74" i="3"/>
  <c r="BE66" i="3"/>
  <c r="BD66" i="3"/>
  <c r="BD67" i="3" s="1"/>
  <c r="H18" i="2" s="1"/>
  <c r="BC66" i="3"/>
  <c r="BB66" i="3"/>
  <c r="BB67" i="3" s="1"/>
  <c r="F18" i="2" s="1"/>
  <c r="G66" i="3"/>
  <c r="BA66" i="3"/>
  <c r="BA67" i="3" s="1"/>
  <c r="E18" i="2" s="1"/>
  <c r="B18" i="2"/>
  <c r="A18" i="2"/>
  <c r="BE67" i="3"/>
  <c r="I18" i="2"/>
  <c r="BC67" i="3"/>
  <c r="G18" i="2"/>
  <c r="C67" i="3"/>
  <c r="BE63" i="3"/>
  <c r="BD63" i="3"/>
  <c r="BD64" i="3" s="1"/>
  <c r="H17" i="2" s="1"/>
  <c r="BC63" i="3"/>
  <c r="BB63" i="3"/>
  <c r="BB64" i="3" s="1"/>
  <c r="F17" i="2" s="1"/>
  <c r="G63" i="3"/>
  <c r="BA63" i="3" s="1"/>
  <c r="BA64" i="3" s="1"/>
  <c r="E17" i="2" s="1"/>
  <c r="B17" i="2"/>
  <c r="A17" i="2"/>
  <c r="BE64" i="3"/>
  <c r="I17" i="2" s="1"/>
  <c r="BC64" i="3"/>
  <c r="G17" i="2" s="1"/>
  <c r="C64" i="3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BB61" i="3" s="1"/>
  <c r="F16" i="2" s="1"/>
  <c r="G58" i="3"/>
  <c r="BA58" i="3" s="1"/>
  <c r="BE57" i="3"/>
  <c r="BE61" i="3" s="1"/>
  <c r="I16" i="2" s="1"/>
  <c r="BD57" i="3"/>
  <c r="BC57" i="3"/>
  <c r="BC61" i="3" s="1"/>
  <c r="G16" i="2" s="1"/>
  <c r="BB57" i="3"/>
  <c r="G57" i="3"/>
  <c r="BA57" i="3" s="1"/>
  <c r="B16" i="2"/>
  <c r="A16" i="2"/>
  <c r="C61" i="3"/>
  <c r="BE54" i="3"/>
  <c r="BD54" i="3"/>
  <c r="BC54" i="3"/>
  <c r="BB54" i="3"/>
  <c r="G54" i="3"/>
  <c r="BA54" i="3"/>
  <c r="BE53" i="3"/>
  <c r="BD53" i="3"/>
  <c r="BC53" i="3"/>
  <c r="BB53" i="3"/>
  <c r="G53" i="3"/>
  <c r="BA53" i="3" s="1"/>
  <c r="BE52" i="3"/>
  <c r="BE55" i="3" s="1"/>
  <c r="I15" i="2" s="1"/>
  <c r="BD52" i="3"/>
  <c r="BC52" i="3"/>
  <c r="BC55" i="3" s="1"/>
  <c r="G15" i="2" s="1"/>
  <c r="BB52" i="3"/>
  <c r="G52" i="3"/>
  <c r="BA52" i="3" s="1"/>
  <c r="B15" i="2"/>
  <c r="A15" i="2"/>
  <c r="BD55" i="3"/>
  <c r="H15" i="2" s="1"/>
  <c r="BB55" i="3"/>
  <c r="F15" i="2" s="1"/>
  <c r="C55" i="3"/>
  <c r="BE49" i="3"/>
  <c r="BD49" i="3"/>
  <c r="BC49" i="3"/>
  <c r="BB49" i="3"/>
  <c r="G49" i="3"/>
  <c r="BA49" i="3"/>
  <c r="BE48" i="3"/>
  <c r="BD48" i="3"/>
  <c r="BC48" i="3"/>
  <c r="BB48" i="3"/>
  <c r="G48" i="3"/>
  <c r="BA48" i="3"/>
  <c r="BE47" i="3"/>
  <c r="BD47" i="3"/>
  <c r="BC47" i="3"/>
  <c r="BB47" i="3"/>
  <c r="G47" i="3"/>
  <c r="BA47" i="3"/>
  <c r="BE46" i="3"/>
  <c r="BD46" i="3"/>
  <c r="BC46" i="3"/>
  <c r="BB46" i="3"/>
  <c r="G46" i="3"/>
  <c r="BA46" i="3"/>
  <c r="BA50" i="3" s="1"/>
  <c r="E14" i="2" s="1"/>
  <c r="B14" i="2"/>
  <c r="A14" i="2"/>
  <c r="BE50" i="3"/>
  <c r="I14" i="2" s="1"/>
  <c r="BD50" i="3"/>
  <c r="H14" i="2" s="1"/>
  <c r="BC50" i="3"/>
  <c r="G14" i="2" s="1"/>
  <c r="BB50" i="3"/>
  <c r="F14" i="2" s="1"/>
  <c r="G50" i="3"/>
  <c r="C50" i="3"/>
  <c r="BE43" i="3"/>
  <c r="BD43" i="3"/>
  <c r="BD44" i="3" s="1"/>
  <c r="H13" i="2" s="1"/>
  <c r="BC43" i="3"/>
  <c r="BB43" i="3"/>
  <c r="BB44" i="3" s="1"/>
  <c r="F13" i="2" s="1"/>
  <c r="G43" i="3"/>
  <c r="BA43" i="3" s="1"/>
  <c r="BA44" i="3" s="1"/>
  <c r="E13" i="2" s="1"/>
  <c r="B13" i="2"/>
  <c r="A13" i="2"/>
  <c r="BE44" i="3"/>
  <c r="I13" i="2" s="1"/>
  <c r="BC44" i="3"/>
  <c r="G13" i="2" s="1"/>
  <c r="G44" i="3"/>
  <c r="C44" i="3"/>
  <c r="BE40" i="3"/>
  <c r="BE41" i="3" s="1"/>
  <c r="I12" i="2" s="1"/>
  <c r="BD40" i="3"/>
  <c r="BC40" i="3"/>
  <c r="BC41" i="3" s="1"/>
  <c r="G12" i="2" s="1"/>
  <c r="BB40" i="3"/>
  <c r="G40" i="3"/>
  <c r="BA40" i="3" s="1"/>
  <c r="BA41" i="3" s="1"/>
  <c r="E12" i="2" s="1"/>
  <c r="B12" i="2"/>
  <c r="A12" i="2"/>
  <c r="BD41" i="3"/>
  <c r="H12" i="2" s="1"/>
  <c r="BB41" i="3"/>
  <c r="F12" i="2" s="1"/>
  <c r="C41" i="3"/>
  <c r="BE37" i="3"/>
  <c r="BD37" i="3"/>
  <c r="BC37" i="3"/>
  <c r="BB37" i="3"/>
  <c r="G37" i="3"/>
  <c r="BA37" i="3"/>
  <c r="BE36" i="3"/>
  <c r="BD36" i="3"/>
  <c r="BC36" i="3"/>
  <c r="BB36" i="3"/>
  <c r="G36" i="3"/>
  <c r="BA36" i="3"/>
  <c r="BA38" i="3" s="1"/>
  <c r="E11" i="2" s="1"/>
  <c r="B11" i="2"/>
  <c r="A11" i="2"/>
  <c r="BE38" i="3"/>
  <c r="I11" i="2" s="1"/>
  <c r="BD38" i="3"/>
  <c r="H11" i="2" s="1"/>
  <c r="BC38" i="3"/>
  <c r="G11" i="2" s="1"/>
  <c r="BB38" i="3"/>
  <c r="F11" i="2" s="1"/>
  <c r="G38" i="3"/>
  <c r="C38" i="3"/>
  <c r="BE33" i="3"/>
  <c r="BD33" i="3"/>
  <c r="BC33" i="3"/>
  <c r="BB33" i="3"/>
  <c r="G33" i="3"/>
  <c r="BA33" i="3" s="1"/>
  <c r="BE32" i="3"/>
  <c r="BD32" i="3"/>
  <c r="BC32" i="3"/>
  <c r="BC34" i="3" s="1"/>
  <c r="G10" i="2" s="1"/>
  <c r="BB32" i="3"/>
  <c r="G32" i="3"/>
  <c r="BA32" i="3" s="1"/>
  <c r="BE31" i="3"/>
  <c r="BD31" i="3"/>
  <c r="BD34" i="3" s="1"/>
  <c r="H10" i="2" s="1"/>
  <c r="BC31" i="3"/>
  <c r="BB31" i="3"/>
  <c r="BB34" i="3" s="1"/>
  <c r="F10" i="2" s="1"/>
  <c r="G31" i="3"/>
  <c r="BA31" i="3" s="1"/>
  <c r="B10" i="2"/>
  <c r="A10" i="2"/>
  <c r="BE34" i="3"/>
  <c r="I10" i="2" s="1"/>
  <c r="G34" i="3"/>
  <c r="C34" i="3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E29" i="3" s="1"/>
  <c r="I9" i="2" s="1"/>
  <c r="BD24" i="3"/>
  <c r="BC24" i="3"/>
  <c r="BC29" i="3" s="1"/>
  <c r="G9" i="2" s="1"/>
  <c r="BB24" i="3"/>
  <c r="G24" i="3"/>
  <c r="BA24" i="3" s="1"/>
  <c r="B9" i="2"/>
  <c r="A9" i="2"/>
  <c r="BD29" i="3"/>
  <c r="H9" i="2" s="1"/>
  <c r="BB29" i="3"/>
  <c r="F9" i="2" s="1"/>
  <c r="C29" i="3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E22" i="3" s="1"/>
  <c r="I8" i="2" s="1"/>
  <c r="BD16" i="3"/>
  <c r="BC16" i="3"/>
  <c r="BC22" i="3" s="1"/>
  <c r="G8" i="2" s="1"/>
  <c r="BB16" i="3"/>
  <c r="G16" i="3"/>
  <c r="BA16" i="3" s="1"/>
  <c r="B8" i="2"/>
  <c r="A8" i="2"/>
  <c r="BD22" i="3"/>
  <c r="H8" i="2" s="1"/>
  <c r="BB22" i="3"/>
  <c r="F8" i="2" s="1"/>
  <c r="C22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E14" i="3" s="1"/>
  <c r="I7" i="2" s="1"/>
  <c r="BD8" i="3"/>
  <c r="BC8" i="3"/>
  <c r="BC14" i="3" s="1"/>
  <c r="G7" i="2" s="1"/>
  <c r="BB8" i="3"/>
  <c r="G8" i="3"/>
  <c r="BA8" i="3" s="1"/>
  <c r="B7" i="2"/>
  <c r="A7" i="2"/>
  <c r="BD14" i="3"/>
  <c r="H7" i="2" s="1"/>
  <c r="BB14" i="3"/>
  <c r="F7" i="2" s="1"/>
  <c r="C14" i="3"/>
  <c r="C4" i="3"/>
  <c r="F3" i="3"/>
  <c r="C3" i="3"/>
  <c r="C2" i="2"/>
  <c r="C1" i="2"/>
  <c r="F31" i="1"/>
  <c r="G8" i="1"/>
  <c r="BA22" i="3"/>
  <c r="E8" i="2" s="1"/>
  <c r="G61" i="3"/>
  <c r="BD61" i="3"/>
  <c r="H16" i="2" s="1"/>
  <c r="G64" i="3"/>
  <c r="G67" i="3"/>
  <c r="G74" i="3"/>
  <c r="G89" i="3"/>
  <c r="G101" i="3"/>
  <c r="G107" i="3"/>
  <c r="G104" i="3" l="1"/>
  <c r="G95" i="3"/>
  <c r="G77" i="3"/>
  <c r="G14" i="3"/>
  <c r="G22" i="3"/>
  <c r="G29" i="3"/>
  <c r="G41" i="3"/>
  <c r="G55" i="3"/>
  <c r="BD74" i="3"/>
  <c r="H19" i="2" s="1"/>
  <c r="BD89" i="3"/>
  <c r="H21" i="2" s="1"/>
  <c r="BA101" i="3"/>
  <c r="E23" i="2" s="1"/>
  <c r="BD101" i="3"/>
  <c r="H23" i="2" s="1"/>
  <c r="BB89" i="3"/>
  <c r="F21" i="2" s="1"/>
  <c r="BB74" i="3"/>
  <c r="F19" i="2" s="1"/>
  <c r="BA61" i="3"/>
  <c r="E16" i="2" s="1"/>
  <c r="G27" i="2"/>
  <c r="C14" i="1" s="1"/>
  <c r="I27" i="2"/>
  <c r="C20" i="1" s="1"/>
  <c r="BA14" i="3"/>
  <c r="E7" i="2" s="1"/>
  <c r="BB101" i="3"/>
  <c r="F23" i="2" s="1"/>
  <c r="BA34" i="3"/>
  <c r="E10" i="2" s="1"/>
  <c r="BA29" i="3"/>
  <c r="E9" i="2" s="1"/>
  <c r="H27" i="2"/>
  <c r="C15" i="1" s="1"/>
  <c r="BA55" i="3"/>
  <c r="E15" i="2" s="1"/>
  <c r="E27" i="2" l="1"/>
  <c r="C16" i="1" s="1"/>
  <c r="F27" i="2"/>
  <c r="C17" i="1" s="1"/>
  <c r="C18" i="1" s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<sst xmlns="http://schemas.openxmlformats.org/spreadsheetml/2006/main" count="691" uniqueCount="289">
  <si>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</si>
  <si>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</si>
  <si>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</si>
  <si>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</si>
  <si>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</si>
  <si>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</si>
  <si>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</si>
  <si>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</si>
  <si>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</si>
  <si>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</si>
  <si>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</si>
  <si>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</si>
  <si>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</si>
  <si>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</si>
  <si>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</si>
  <si>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</si>
  <si>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</si>
  <si>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</si>
  <si>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</si>
  <si>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</si>
  <si>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</si>
  <si>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</si>
  <si>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</si>
  <si>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</si>
  <si>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</si>
  <si>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</si>
  <si>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</si>
  <si>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</si>
  <si>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</si>
  <si>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</si>
  <si>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</si>
  <si>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</si>
  <si>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</si>
  <si>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</si>
  <si>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</si>
  <si>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</si>
  <si>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</si>
  <si>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</si>
  <si>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</si>
  <si>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</si>
  <si>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</si>
  <si>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</si>
  <si>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</si>
  <si>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</si>
  <si>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</si>
  <si>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</si>
  <si>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</si>
  <si>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</si>
  <si>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</si>
  <si>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</si>
  <si>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</si>
  <si>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</si>
  <si>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</si>
  <si>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</si>
  <si>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</si>
  <si>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</si>
  <si>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</si>
  <si>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</si>
  <si>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</si>
  <si>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</si>
  <si>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</si>
  <si>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</si>
  <si>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</si>
  <si>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</si>
  <si>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</si>
  <si>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</si>
  <si>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</si>
  <si>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</si>
  <si>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</si>
  <si>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Sběrný dvůr odpadu - Jedovnice, Stavba</t>
  </si>
  <si>
    <t>So-02 - skladovací hala</t>
  </si>
  <si>
    <t>132 20-1111.R00</t>
  </si>
  <si>
    <t>m3</t>
  </si>
  <si>
    <t>132 20-1109.R00</t>
  </si>
  <si>
    <t xml:space="preserve">Příplatek za lepivost - hloubení rýh 60 cm v hor.3 </t>
  </si>
  <si>
    <t>161 10-1101.R00</t>
  </si>
  <si>
    <t xml:space="preserve">Svislé přemístění výkopku z hor.1-4 do 2,5 m </t>
  </si>
  <si>
    <t>162 30-1101.R00</t>
  </si>
  <si>
    <t xml:space="preserve">Vodorovné přemístění výkopku z hor.1-4 do 500 m </t>
  </si>
  <si>
    <t>171 20-1101.R00</t>
  </si>
  <si>
    <t xml:space="preserve">Uložení sypaniny do násypů nezhutněných </t>
  </si>
  <si>
    <t>181 10-1101.R00</t>
  </si>
  <si>
    <t>m2</t>
  </si>
  <si>
    <t>2</t>
  </si>
  <si>
    <t>Základy,zvláštní zakládání</t>
  </si>
  <si>
    <t>271 52-1111.R00</t>
  </si>
  <si>
    <t>274 31-1511.R00</t>
  </si>
  <si>
    <t>t</t>
  </si>
  <si>
    <t>3</t>
  </si>
  <si>
    <t>Svislé a kompletní konstrukce</t>
  </si>
  <si>
    <t>311 23-8115.R00</t>
  </si>
  <si>
    <t>317 16-8139.RT2</t>
  </si>
  <si>
    <t>kus</t>
  </si>
  <si>
    <t>317 23-4410.R00</t>
  </si>
  <si>
    <t>317 94-1123.RT4</t>
  </si>
  <si>
    <t>346 24-4381.R00</t>
  </si>
  <si>
    <t xml:space="preserve">Plentování ocelových nosníků výšky do 20 cm </t>
  </si>
  <si>
    <t>4</t>
  </si>
  <si>
    <t>Vodorovné konstrukce</t>
  </si>
  <si>
    <t>417 23-8111.R00</t>
  </si>
  <si>
    <t xml:space="preserve">Obezdění ztuž.věnce věncovkou VT 8 výšky 195 mm </t>
  </si>
  <si>
    <t>m</t>
  </si>
  <si>
    <t>417 32-1313.R00</t>
  </si>
  <si>
    <t xml:space="preserve">Ztužující pásy a věnce z betonu železového C 16/20 </t>
  </si>
  <si>
    <t>417 36-1221.R00</t>
  </si>
  <si>
    <t>5</t>
  </si>
  <si>
    <t>564 80-1112.R00</t>
  </si>
  <si>
    <t>596 81-1111.RT3</t>
  </si>
  <si>
    <t>Kladení dlaždic kom.pro pěší, lože z kameniva těž. včetně dlaždic betonových barevných 30/30/4,5 cm</t>
  </si>
  <si>
    <t>61</t>
  </si>
  <si>
    <t>Upravy povrchů vnitřní</t>
  </si>
  <si>
    <t>612 42-1637.R00</t>
  </si>
  <si>
    <t>62</t>
  </si>
  <si>
    <t>Upravy povrchů vnější</t>
  </si>
  <si>
    <t>622 42-1143.R00</t>
  </si>
  <si>
    <t xml:space="preserve">Omítka vnější stěn, MVC, štuková, složitost 1-2 </t>
  </si>
  <si>
    <t>63</t>
  </si>
  <si>
    <t>Podlahy a podlahové konstrukce</t>
  </si>
  <si>
    <t>564 78-2111.R00</t>
  </si>
  <si>
    <t>564 83-1111.R00</t>
  </si>
  <si>
    <t xml:space="preserve">Podklad ze štěrkodrti po zhutnění tloušťky 10 cm </t>
  </si>
  <si>
    <t>596 21-5061.R00</t>
  </si>
  <si>
    <t xml:space="preserve">Kladení zámkové dlažby tl. 10 cm do drtě tl. 4 cm </t>
  </si>
  <si>
    <t>SPC</t>
  </si>
  <si>
    <t xml:space="preserve">Dlažba betonová zámková  tl.10cm - dodávka </t>
  </si>
  <si>
    <t>64</t>
  </si>
  <si>
    <t>Výplně otvorů</t>
  </si>
  <si>
    <t>641 95-2451.R00</t>
  </si>
  <si>
    <t>648 99-1111.RT3</t>
  </si>
  <si>
    <t>94</t>
  </si>
  <si>
    <t>Lešení a stavební výtahy</t>
  </si>
  <si>
    <t>941 94-1031.RT4</t>
  </si>
  <si>
    <t>941 94-1191.RT4</t>
  </si>
  <si>
    <t>941 94-1831.RT4</t>
  </si>
  <si>
    <t>941 95-5001.R00</t>
  </si>
  <si>
    <t xml:space="preserve">Lešení lehké pomocné, výška podlahy do 1,2 m </t>
  </si>
  <si>
    <t>95</t>
  </si>
  <si>
    <t>Dokončovací kce na pozem.stav.</t>
  </si>
  <si>
    <t>952 90-1111.R00</t>
  </si>
  <si>
    <t xml:space="preserve">Vyčištění budov o výšce podlaží do 4 m </t>
  </si>
  <si>
    <t>99</t>
  </si>
  <si>
    <t>Staveništní přesun hmot</t>
  </si>
  <si>
    <t>998 01-1002.R00</t>
  </si>
  <si>
    <t xml:space="preserve">Přesun hmot pro budovy zděné výšky do 12 m </t>
  </si>
  <si>
    <t>711</t>
  </si>
  <si>
    <t>Izolace proti vodě</t>
  </si>
  <si>
    <t>711 47-1051.R00</t>
  </si>
  <si>
    <t>711 49-1171.RZ1</t>
  </si>
  <si>
    <t>711 49-1172.RZ1</t>
  </si>
  <si>
    <t>28322029</t>
  </si>
  <si>
    <t>998 71-1101.R00</t>
  </si>
  <si>
    <t xml:space="preserve">Přesun hmot pro izolace proti vodě, výšky do 6 m </t>
  </si>
  <si>
    <t>762</t>
  </si>
  <si>
    <t>Konstrukce tesařské</t>
  </si>
  <si>
    <t>762 10-0020.RAA</t>
  </si>
  <si>
    <t>Krov dřevěný, laťování, bednění celoplošné jednoduché laťování, lepenka A 330/H</t>
  </si>
  <si>
    <t>764</t>
  </si>
  <si>
    <t>Konstrukce klempířské</t>
  </si>
  <si>
    <t>764 22-3420.R00</t>
  </si>
  <si>
    <t xml:space="preserve">Oplechování okapů Ti Zn,živičná krytina, rš 250 mm </t>
  </si>
  <si>
    <t>764 35-2010.RAB</t>
  </si>
  <si>
    <t>Žlab z Pz plechu podokapní půlkruhový rš 330 mm</t>
  </si>
  <si>
    <t>764 51-0440.RT2</t>
  </si>
  <si>
    <t>Oplechování parapetů včetně rohů Ti Zn, rš 250 mm nalepení Enkolitem</t>
  </si>
  <si>
    <t>764 45-4010.RAB</t>
  </si>
  <si>
    <t>998 76-4102.R00</t>
  </si>
  <si>
    <t xml:space="preserve">Přesun hmot pro klempířské konstr., výšky do 12 m </t>
  </si>
  <si>
    <t>766</t>
  </si>
  <si>
    <t>Konstrukce truhlářské</t>
  </si>
  <si>
    <t>766 62-9303.R00</t>
  </si>
  <si>
    <t xml:space="preserve">Montáž oken plastových plochy do 4,50 m2 </t>
  </si>
  <si>
    <t>61143143</t>
  </si>
  <si>
    <t xml:space="preserve">Okno plastové 2dílné se sloupkem 300 x 150 cm OS/O </t>
  </si>
  <si>
    <t>998 76-6101.R00</t>
  </si>
  <si>
    <t xml:space="preserve">Přesun hmot pro truhlářské konstr., výšky do 6 m </t>
  </si>
  <si>
    <t>767</t>
  </si>
  <si>
    <t>Konstrukce zámečnické</t>
  </si>
  <si>
    <t>767 65-1240.R00</t>
  </si>
  <si>
    <t>55344873</t>
  </si>
  <si>
    <t xml:space="preserve">Vrata ocelová 400x200 cm bez dvířek </t>
  </si>
  <si>
    <t>998 76-7101.R00</t>
  </si>
  <si>
    <t xml:space="preserve">Přesun hmot pro zámečnické konstr., výšky do 6 m </t>
  </si>
  <si>
    <t>784</t>
  </si>
  <si>
    <t>Malby</t>
  </si>
  <si>
    <t>784 41-3301.R00</t>
  </si>
  <si>
    <t xml:space="preserve">Pačokování 2x, bílení 1x, místnosti H do 3,8 m </t>
  </si>
  <si>
    <t>M21</t>
  </si>
  <si>
    <t>Elektromontáže</t>
  </si>
  <si>
    <t>kpl</t>
  </si>
  <si>
    <t>M22</t>
  </si>
  <si>
    <t>Montáž sdělovací a zabezp.tech</t>
  </si>
  <si>
    <t>KOINVEST,s.r.o.</t>
  </si>
  <si>
    <t>Podklad z kam.drceného 32-63 s výplň.kamen. 30 cm          PD výkr.č. 03</t>
  </si>
  <si>
    <t>Osazení parapetních desek z plast. hmot š. do 20cm          včetně dodávky parapetní desky š. 150 mm</t>
  </si>
  <si>
    <t>R1</t>
  </si>
  <si>
    <t>R2</t>
  </si>
  <si>
    <t>Zařízení staveniště</t>
  </si>
  <si>
    <t>Okapový chodník</t>
  </si>
  <si>
    <t xml:space="preserve">Vyzdívka mezi nosníky cihlami pálenými na MC,                     (PD F.2 č.v.05) </t>
  </si>
  <si>
    <t>Osazení ocelových válcovaných nosníků  č.14-22              včetně dodávky profilu I č.18,  PD F.2 č.v.05</t>
  </si>
  <si>
    <t xml:space="preserve">Omítka vnitřní zdiva, MVC, štuková, (PD F.2 č.v.03) </t>
  </si>
  <si>
    <t xml:space="preserve">Montáž lešení leh.řad.s podlahami,š.do 1 m, H 10 m lešení </t>
  </si>
  <si>
    <t xml:space="preserve">Příplatek za každý měsíc použití lešení k pol.1031 lešení </t>
  </si>
  <si>
    <t xml:space="preserve">Demontáž lešení leh.řad.s podlahami,š.1 m, H 10 m lešení </t>
  </si>
  <si>
    <t>Elektromontáže - připojení</t>
  </si>
  <si>
    <t xml:space="preserve">Montáž sdělovací a zabezp. techniky </t>
  </si>
  <si>
    <t>Montáž vrat otočných do ocel.zárubně, pl.nad 13 m2            PD F.2 výkr.č. 03</t>
  </si>
  <si>
    <t>Překlad cihelný vysoký 23,8/7/325 cm  350x23,8x7 cm,  PD F.2 výkr.č. 05</t>
  </si>
  <si>
    <t xml:space="preserve">Fólie hydroizolační tl. 2,0, š. 1300 mm zemní </t>
  </si>
  <si>
    <t xml:space="preserve">Izolace tlaková, podkladní textilie, vodorovná, plošná hmotnost v g.m-2: 300 včetně dodávky geotextilie </t>
  </si>
  <si>
    <t xml:space="preserve">Izolace tlaková, ochranná textilie, vodorovná, plošná hmotnost v g.m-2: 300 včetně dodávky geotextilie </t>
  </si>
  <si>
    <t>Výpočty</t>
  </si>
  <si>
    <t xml:space="preserve">Hloubení rýh š.do 60 cm v hor.3 do 100 m3, STROJNĚ        </t>
  </si>
  <si>
    <t xml:space="preserve">Polštář základu z kameniva hr. drceného 63-125 mm     </t>
  </si>
  <si>
    <t xml:space="preserve">Hloubení rýh š.do 60 cm v hor.3 do 100 m3, STROJNĚ         </t>
  </si>
  <si>
    <t xml:space="preserve">Úprava pláně v zářezech v hor. 1-4, bez zhutnění            </t>
  </si>
  <si>
    <t xml:space="preserve">Polštář základu z kameniva hr. drceného 63-125 mm          </t>
  </si>
  <si>
    <t xml:space="preserve">Zdivo cihelné P10/15,na MVC, tl. 300 mm                            </t>
  </si>
  <si>
    <t xml:space="preserve">Výztuž ztužujících pásů a věnců z oceli 10216                </t>
  </si>
  <si>
    <t>Podklad ze štěrkodrti po zhutnění tloušťky 4 cm                    - okapový chodník  PD č.v.02, 04</t>
  </si>
  <si>
    <t xml:space="preserve">Izolace, tlak. voda, vodorovná fólií PVC, volně                   </t>
  </si>
  <si>
    <t xml:space="preserve">Odpadní trouby z Pz plechu kruhové průměru 100 mm         viz PD F.2 výkr.č. 04 </t>
  </si>
  <si>
    <t xml:space="preserve">Izolace, tlak. voda, vodorovná fólií PVC, volně                      </t>
  </si>
  <si>
    <t xml:space="preserve">Úprava pláně v zářezech v hor. 1-4, bez zhutnění               </t>
  </si>
  <si>
    <t>(27,7x40/100)</t>
  </si>
  <si>
    <t xml:space="preserve">Zdivo cihelné P10/15,na MVC, tl. 300 mm                           </t>
  </si>
  <si>
    <t>Překlad cihelný vysoký 23,8/7/325 cm  350x23,8x7 cm</t>
  </si>
  <si>
    <t xml:space="preserve">Vyzdívka mezi nosníky cihlami pálenými na MC                    </t>
  </si>
  <si>
    <t>Osazení ocelových válcovaných nosníků  č.14-22              včetně dodávky profilu I č.18</t>
  </si>
  <si>
    <t xml:space="preserve"> PD F.2 č.v.05</t>
  </si>
  <si>
    <t xml:space="preserve">Výztuž ztužujících pásů a věnců z oceli 10216                   </t>
  </si>
  <si>
    <t xml:space="preserve">Podklad ze štěrkodrti po zhutnění tloušťky 4 cm                  - okapový chodník  </t>
  </si>
  <si>
    <t xml:space="preserve">Podklad z kam.drceného 32-63 s výplň.kamen. 30 cm          </t>
  </si>
  <si>
    <t xml:space="preserve">Montáž vrat otočných do ocel.zárubně, pl.nad 13 m2            </t>
  </si>
  <si>
    <t>PD F.2 výkr.č. 03</t>
  </si>
  <si>
    <t xml:space="preserve">Odpadní trouby z Pz plechu kruhové průměru 100 mm        </t>
  </si>
  <si>
    <t xml:space="preserve">(4,2x4)  viz PD F.2 výkr.č. 04 </t>
  </si>
  <si>
    <t>(27,9 x 9,9)</t>
  </si>
  <si>
    <t xml:space="preserve">Omítka vnější stěn, MVC, štuková, složitost 1-2, (PD F.2 č.v.03)  </t>
  </si>
  <si>
    <t>((28,2x2)+(9x4))x0,6x0,70</t>
  </si>
  <si>
    <t>((28,2x2)+(9x4))x0,6x0,50</t>
  </si>
  <si>
    <t>764 33 - 1220.R00</t>
  </si>
  <si>
    <t>Lemování zdí z PZ plechu dodávka + montáž</t>
  </si>
  <si>
    <t>766 42-1213.R00</t>
  </si>
  <si>
    <t>Obložení podhledů jednoduch. Palubkami š. do 10cm dodávka+montáž</t>
  </si>
  <si>
    <t>R0</t>
  </si>
  <si>
    <t>Rovnostranný ocelový profil L 70/70/6 výšky 2m</t>
  </si>
  <si>
    <t>ks</t>
  </si>
  <si>
    <t>((28,2x2)+(9x4))x0,6x2 PD F.2 č.v.02</t>
  </si>
  <si>
    <t xml:space="preserve">Železobeton základových pasů C 16/20 (B 20)                </t>
  </si>
  <si>
    <t xml:space="preserve">Bednění stěn základových pasů-zřízení  </t>
  </si>
  <si>
    <t xml:space="preserve">Bednění stěn základových pasů- odstranění </t>
  </si>
  <si>
    <t xml:space="preserve">Beton základ. pasů C 16/20 (B 12,5)           </t>
  </si>
  <si>
    <t xml:space="preserve">Výztuž základových pasů ze svařovaných sítí svařovanou sítí - drát 5,0  oka 100/100   </t>
  </si>
  <si>
    <t>(28,2+10,2+27)x2x0,5+9x6x0,5+0,7x2x4x0,5 PD F.2 č.v.02</t>
  </si>
  <si>
    <t>((28,2x2)+(9x4))x0,6x1,70 PD F.2 č.v.02</t>
  </si>
  <si>
    <t>((27,9x3,5x2)+(9,9x3,5x2) + 0,7x3,5x8 - 15,8x0,238) PD F.2 č.v.03, 04</t>
  </si>
  <si>
    <t>(3,9x0,3x0,238) PD F.2 č.v.03, 05</t>
  </si>
  <si>
    <t>((27,9x2+9,3x2)+(0,7x8))x2 PD F.2 č.v.05</t>
  </si>
  <si>
    <t>(80x0,3x0,195) PD F.2 č.v.05</t>
  </si>
  <si>
    <t xml:space="preserve"> (4,68x50):1000</t>
  </si>
  <si>
    <t xml:space="preserve">  [(56,4+18)x0,3] PD č.v.03, 04</t>
  </si>
  <si>
    <t>(28,2x9) PD výkr. F.2 č.v. 02, F.2 č.v. 03</t>
  </si>
  <si>
    <t xml:space="preserve">Dodávka a osazení rámů okenních dřevěných, plocha do 10 m2 </t>
  </si>
  <si>
    <t>642 94-2441.R00</t>
  </si>
  <si>
    <t xml:space="preserve">Dodávka a osazení zárubní dveřních ocelových, plocha nad 10 m2 </t>
  </si>
  <si>
    <t>PD F.2 výkr.č.03</t>
  </si>
  <si>
    <t>PD výkr. F.2 č.v. 03</t>
  </si>
  <si>
    <t>((27,9x2x2)+(9,9x2x2) + 0,7x2x8) PD F.2 č.v.03, 04</t>
  </si>
  <si>
    <t>(27.3x9,3) PD výkr. F.2 č.v. 03</t>
  </si>
  <si>
    <t>((27,9 + 9,9)x2x0,8) PD výkr. F.2 č.v. 04</t>
  </si>
  <si>
    <t>((27,9 + 9,9)x2x1,3) PD výkr. F.2 č.v. 04</t>
  </si>
  <si>
    <t>(6,175x27,9x2) PD výkr. F.2 č.v. 06</t>
  </si>
  <si>
    <t>(28,2*2) PD výkr. F.2 č.v. 06</t>
  </si>
  <si>
    <t xml:space="preserve">(27,9x2+9,9x2) viz PD F.2 výkr.č. 03 </t>
  </si>
  <si>
    <t>PD F.2 výkr.č.06</t>
  </si>
  <si>
    <t xml:space="preserve">((27,9x2+9,9x2)x0,6) viz PD F.2 výkr.č. 03, 04 </t>
  </si>
  <si>
    <t>764 90-52.01.R00</t>
  </si>
  <si>
    <t xml:space="preserve">Krytina z trapézového plechu tl. 0,6mm s výškou vlny 50mm, sklon do 26° </t>
  </si>
  <si>
    <t>764 39-3291.R00</t>
  </si>
  <si>
    <t>Hřeben z trapézového plechu montáž                         PD F.2 výkr.č.02</t>
  </si>
  <si>
    <t>553-50605</t>
  </si>
  <si>
    <t>Hřeben z trapézového plechu dodávka                        PD F.2 výkr.č.02</t>
  </si>
  <si>
    <t>Spojovací materiál</t>
  </si>
  <si>
    <t>spc</t>
  </si>
  <si>
    <t>274 32-1311.R00</t>
  </si>
  <si>
    <t>274 35-1215.R00</t>
  </si>
  <si>
    <t>274 35-1216.R00</t>
  </si>
  <si>
    <t>273 34-1921.RT2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</si>
</sst>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\ &quot;Kč&quot;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11"/>
      <name val="Arial CE"/>
      <family val="2"/>
      <charset val="238"/>
    </font>
    <font>
      <sz val="7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9" fillId="0" borderId="0"/>
  </cellStyleXfs>
  <cellXfs count="22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8" xfId="0" applyFont="1" applyFill="1" applyBorder="1"/>
    <xf numFmtId="0" fontId="6" fillId="0" borderId="3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9" fillId="0" borderId="40" xfId="1" applyBorder="1"/>
    <xf numFmtId="0" fontId="9" fillId="0" borderId="40" xfId="1" applyBorder="1" applyAlignment="1">
      <alignment horizontal="right"/>
    </xf>
    <xf numFmtId="0" fontId="9" fillId="0" borderId="40" xfId="1" applyFont="1" applyBorder="1"/>
    <xf numFmtId="0" fontId="0" fillId="0" borderId="40" xfId="0" applyNumberFormat="1" applyBorder="1" applyAlignment="1">
      <alignment horizontal="left"/>
    </xf>
    <xf numFmtId="0" fontId="0" fillId="0" borderId="41" xfId="0" applyNumberFormat="1" applyBorder="1"/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1" xfId="0" applyNumberFormat="1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43" xfId="0" applyFont="1" applyFill="1" applyBorder="1"/>
    <xf numFmtId="0" fontId="5" fillId="0" borderId="44" xfId="0" applyFont="1" applyFill="1" applyBorder="1"/>
    <xf numFmtId="0" fontId="5" fillId="0" borderId="45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1" xfId="0" applyFont="1" applyFill="1" applyBorder="1"/>
    <xf numFmtId="3" fontId="5" fillId="0" borderId="23" xfId="0" applyNumberFormat="1" applyFont="1" applyFill="1" applyBorder="1"/>
    <xf numFmtId="3" fontId="5" fillId="0" borderId="43" xfId="0" applyNumberFormat="1" applyFont="1" applyFill="1" applyBorder="1"/>
    <xf numFmtId="3" fontId="5" fillId="0" borderId="44" xfId="0" applyNumberFormat="1" applyFont="1" applyFill="1" applyBorder="1"/>
    <xf numFmtId="3" fontId="5" fillId="0" borderId="45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7" xfId="0" applyFont="1" applyFill="1" applyBorder="1"/>
    <xf numFmtId="0" fontId="11" fillId="0" borderId="28" xfId="0" applyFont="1" applyFill="1" applyBorder="1"/>
    <xf numFmtId="0" fontId="0" fillId="0" borderId="46" xfId="0" applyFill="1" applyBorder="1"/>
    <xf numFmtId="0" fontId="11" fillId="0" borderId="47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center"/>
    </xf>
    <xf numFmtId="4" fontId="12" fillId="0" borderId="28" xfId="0" applyNumberFormat="1" applyFont="1" applyFill="1" applyBorder="1" applyAlignment="1">
      <alignment horizontal="right"/>
    </xf>
    <xf numFmtId="4" fontId="12" fillId="0" borderId="46" xfId="0" applyNumberFormat="1" applyFont="1" applyFill="1" applyBorder="1" applyAlignment="1">
      <alignment horizontal="right"/>
    </xf>
    <xf numFmtId="0" fontId="7" fillId="0" borderId="32" xfId="0" applyFont="1" applyFill="1" applyBorder="1"/>
    <xf numFmtId="0" fontId="7" fillId="0" borderId="25" xfId="0" applyFont="1" applyFill="1" applyBorder="1"/>
    <xf numFmtId="0" fontId="7" fillId="0" borderId="48" xfId="0" applyFont="1" applyFill="1" applyBorder="1"/>
    <xf numFmtId="3" fontId="7" fillId="0" borderId="31" xfId="0" applyNumberFormat="1" applyFont="1" applyFill="1" applyBorder="1" applyAlignment="1">
      <alignment horizontal="right"/>
    </xf>
    <xf numFmtId="166" fontId="7" fillId="0" borderId="49" xfId="0" applyNumberFormat="1" applyFont="1" applyFill="1" applyBorder="1" applyAlignment="1">
      <alignment horizontal="right"/>
    </xf>
    <xf numFmtId="3" fontId="7" fillId="0" borderId="50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3" fontId="7" fillId="0" borderId="48" xfId="0" applyNumberFormat="1" applyFont="1" applyFill="1" applyBorder="1" applyAlignment="1">
      <alignment horizontal="right"/>
    </xf>
    <xf numFmtId="0" fontId="0" fillId="0" borderId="34" xfId="0" applyFill="1" applyBorder="1"/>
    <xf numFmtId="0" fontId="5" fillId="0" borderId="35" xfId="0" applyFont="1" applyFill="1" applyBorder="1"/>
    <xf numFmtId="0" fontId="0" fillId="0" borderId="35" xfId="0" applyFill="1" applyBorder="1"/>
    <xf numFmtId="4" fontId="0" fillId="0" borderId="51" xfId="0" applyNumberFormat="1" applyFill="1" applyBorder="1"/>
    <xf numFmtId="4" fontId="0" fillId="0" borderId="34" xfId="0" applyNumberFormat="1" applyFill="1" applyBorder="1"/>
    <xf numFmtId="4" fontId="0" fillId="0" borderId="35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49" xfId="1" applyNumberFormat="1" applyFont="1" applyFill="1" applyBorder="1"/>
    <xf numFmtId="0" fontId="4" fillId="0" borderId="30" xfId="1" applyFont="1" applyFill="1" applyBorder="1" applyAlignment="1">
      <alignment horizontal="center"/>
    </xf>
    <xf numFmtId="0" fontId="4" fillId="0" borderId="3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/>
    </xf>
    <xf numFmtId="49" fontId="5" fillId="0" borderId="52" xfId="1" applyNumberFormat="1" applyFont="1" applyFill="1" applyBorder="1" applyAlignment="1">
      <alignment horizontal="left"/>
    </xf>
    <xf numFmtId="0" fontId="5" fillId="0" borderId="52" xfId="1" applyFont="1" applyFill="1" applyBorder="1"/>
    <xf numFmtId="0" fontId="9" fillId="0" borderId="52" xfId="1" applyFill="1" applyBorder="1" applyAlignment="1">
      <alignment horizontal="center"/>
    </xf>
    <xf numFmtId="0" fontId="9" fillId="0" borderId="52" xfId="1" applyNumberFormat="1" applyFill="1" applyBorder="1" applyAlignment="1">
      <alignment horizontal="right"/>
    </xf>
    <xf numFmtId="0" fontId="9" fillId="0" borderId="52" xfId="1" applyNumberFormat="1" applyFill="1" applyBorder="1"/>
    <xf numFmtId="0" fontId="7" fillId="0" borderId="52" xfId="1" applyFont="1" applyFill="1" applyBorder="1" applyAlignment="1">
      <alignment horizontal="center"/>
    </xf>
    <xf numFmtId="49" fontId="8" fillId="0" borderId="52" xfId="1" applyNumberFormat="1" applyFont="1" applyFill="1" applyBorder="1" applyAlignment="1">
      <alignment horizontal="left"/>
    </xf>
    <xf numFmtId="49" fontId="17" fillId="0" borderId="52" xfId="1" applyNumberFormat="1" applyFont="1" applyFill="1" applyBorder="1" applyAlignment="1">
      <alignment horizontal="center" shrinkToFit="1"/>
    </xf>
    <xf numFmtId="4" fontId="17" fillId="0" borderId="52" xfId="1" applyNumberFormat="1" applyFont="1" applyFill="1" applyBorder="1" applyAlignment="1">
      <alignment horizontal="right"/>
    </xf>
    <xf numFmtId="4" fontId="17" fillId="0" borderId="52" xfId="1" applyNumberFormat="1" applyFont="1" applyFill="1" applyBorder="1"/>
    <xf numFmtId="0" fontId="9" fillId="0" borderId="53" xfId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left"/>
    </xf>
    <xf numFmtId="0" fontId="3" fillId="0" borderId="53" xfId="1" applyFont="1" applyFill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2" xfId="0" applyNumberFormat="1" applyFont="1" applyFill="1" applyBorder="1"/>
    <xf numFmtId="3" fontId="7" fillId="0" borderId="54" xfId="0" applyNumberFormat="1" applyFont="1" applyFill="1" applyBorder="1"/>
    <xf numFmtId="165" fontId="20" fillId="0" borderId="35" xfId="0" applyNumberFormat="1" applyFont="1" applyFill="1" applyBorder="1"/>
    <xf numFmtId="0" fontId="2" fillId="2" borderId="0" xfId="0" applyFont="1" applyFill="1" applyBorder="1"/>
    <xf numFmtId="0" fontId="3" fillId="0" borderId="55" xfId="1" applyFont="1" applyFill="1" applyBorder="1"/>
    <xf numFmtId="0" fontId="9" fillId="0" borderId="56" xfId="1" applyFill="1" applyBorder="1"/>
    <xf numFmtId="0" fontId="10" fillId="0" borderId="56" xfId="1" applyFont="1" applyFill="1" applyBorder="1" applyAlignment="1">
      <alignment horizontal="right"/>
    </xf>
    <xf numFmtId="0" fontId="9" fillId="0" borderId="56" xfId="1" applyFill="1" applyBorder="1" applyAlignment="1">
      <alignment horizontal="left"/>
    </xf>
    <xf numFmtId="0" fontId="9" fillId="0" borderId="57" xfId="1" applyFill="1" applyBorder="1"/>
    <xf numFmtId="0" fontId="2" fillId="2" borderId="42" xfId="1" applyFont="1" applyFill="1" applyBorder="1"/>
    <xf numFmtId="0" fontId="9" fillId="2" borderId="42" xfId="1" applyFill="1" applyBorder="1"/>
    <xf numFmtId="0" fontId="7" fillId="0" borderId="52" xfId="1" applyFont="1" applyFill="1" applyBorder="1" applyAlignment="1">
      <alignment horizontal="center" vertical="top"/>
    </xf>
    <xf numFmtId="49" fontId="8" fillId="0" borderId="52" xfId="1" applyNumberFormat="1" applyFont="1" applyFill="1" applyBorder="1" applyAlignment="1">
      <alignment horizontal="left" vertical="top"/>
    </xf>
    <xf numFmtId="0" fontId="8" fillId="0" borderId="52" xfId="1" applyFont="1" applyFill="1" applyBorder="1" applyAlignment="1">
      <alignment wrapText="1"/>
    </xf>
    <xf numFmtId="0" fontId="9" fillId="0" borderId="13" xfId="1" applyNumberFormat="1" applyFill="1" applyBorder="1" applyAlignment="1">
      <alignment horizontal="right"/>
    </xf>
    <xf numFmtId="4" fontId="9" fillId="0" borderId="58" xfId="1" applyNumberFormat="1" applyFill="1" applyBorder="1" applyAlignment="1">
      <alignment horizontal="right"/>
    </xf>
    <xf numFmtId="0" fontId="9" fillId="0" borderId="11" xfId="1" applyNumberFormat="1" applyFill="1" applyBorder="1" applyAlignment="1">
      <alignment horizontal="right"/>
    </xf>
    <xf numFmtId="0" fontId="9" fillId="0" borderId="9" xfId="1" applyNumberFormat="1" applyFill="1" applyBorder="1"/>
    <xf numFmtId="4" fontId="5" fillId="0" borderId="50" xfId="1" applyNumberFormat="1" applyFont="1" applyFill="1" applyBorder="1"/>
    <xf numFmtId="4" fontId="9" fillId="0" borderId="13" xfId="1" applyNumberFormat="1" applyFill="1" applyBorder="1" applyAlignment="1">
      <alignment horizontal="right"/>
    </xf>
    <xf numFmtId="4" fontId="5" fillId="0" borderId="6" xfId="1" applyNumberFormat="1" applyFont="1" applyFill="1" applyBorder="1"/>
    <xf numFmtId="167" fontId="0" fillId="0" borderId="15" xfId="0" applyNumberFormat="1" applyBorder="1"/>
    <xf numFmtId="167" fontId="0" fillId="0" borderId="0" xfId="0" applyNumberFormat="1" applyBorder="1"/>
    <xf numFmtId="0" fontId="21" fillId="0" borderId="11" xfId="1" applyNumberFormat="1" applyFont="1" applyFill="1" applyBorder="1" applyAlignment="1">
      <alignment horizontal="right"/>
    </xf>
    <xf numFmtId="0" fontId="21" fillId="0" borderId="9" xfId="1" applyNumberFormat="1" applyFont="1" applyFill="1" applyBorder="1"/>
    <xf numFmtId="4" fontId="21" fillId="0" borderId="13" xfId="1" applyNumberFormat="1" applyFont="1" applyFill="1" applyBorder="1" applyAlignment="1"/>
    <xf numFmtId="4" fontId="17" fillId="0" borderId="13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5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48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59" xfId="1" applyFont="1" applyBorder="1" applyAlignment="1">
      <alignment horizontal="center"/>
    </xf>
    <xf numFmtId="0" fontId="9" fillId="0" borderId="60" xfId="1" applyFont="1" applyBorder="1" applyAlignment="1">
      <alignment horizontal="center"/>
    </xf>
    <xf numFmtId="0" fontId="9" fillId="0" borderId="61" xfId="1" applyFont="1" applyBorder="1" applyAlignment="1">
      <alignment horizontal="center"/>
    </xf>
    <xf numFmtId="0" fontId="9" fillId="0" borderId="62" xfId="1" applyFont="1" applyBorder="1" applyAlignment="1">
      <alignment horizontal="center"/>
    </xf>
    <xf numFmtId="0" fontId="9" fillId="0" borderId="42" xfId="1" applyFont="1" applyBorder="1" applyAlignment="1">
      <alignment horizontal="left"/>
    </xf>
    <xf numFmtId="0" fontId="9" fillId="0" borderId="63" xfId="1" applyFont="1" applyBorder="1" applyAlignment="1">
      <alignment horizontal="left"/>
    </xf>
    <xf numFmtId="3" fontId="5" fillId="0" borderId="35" xfId="0" applyNumberFormat="1" applyFont="1" applyFill="1" applyBorder="1" applyAlignment="1">
      <alignment horizontal="right"/>
    </xf>
    <xf numFmtId="3" fontId="5" fillId="0" borderId="51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59" xfId="1" applyFont="1" applyFill="1" applyBorder="1" applyAlignment="1">
      <alignment horizontal="center"/>
    </xf>
    <xf numFmtId="0" fontId="9" fillId="0" borderId="60" xfId="1" applyFont="1" applyFill="1" applyBorder="1" applyAlignment="1">
      <alignment horizontal="center"/>
    </xf>
    <xf numFmtId="49" fontId="9" fillId="0" borderId="61" xfId="1" applyNumberFormat="1" applyFont="1" applyFill="1" applyBorder="1" applyAlignment="1">
      <alignment horizontal="center"/>
    </xf>
    <xf numFmtId="0" fontId="9" fillId="0" borderId="62" xfId="1" applyFont="1" applyFill="1" applyBorder="1" applyAlignment="1">
      <alignment horizontal="center"/>
    </xf>
    <xf numFmtId="0" fontId="9" fillId="2" borderId="42" xfId="1" applyFill="1" applyBorder="1" applyAlignment="1">
      <alignment horizontal="center" shrinkToFit="1"/>
    </xf>
    <xf numFmtId="0" fontId="9" fillId="2" borderId="63" xfId="1" applyFill="1" applyBorder="1" applyAlignment="1">
      <alignment horizontal="center" shrinkToFit="1"/>
    </xf>
    <xf numFmtId="4" fontId="17" fillId="0" borderId="13" xfId="1" applyNumberFormat="1" applyFont="1" applyFill="1" applyBorder="1" applyAlignment="1"/>
    <xf numFmtId="0" fontId="4" fillId="0" borderId="11" xfId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4" fontId="21" fillId="0" borderId="13" xfId="1" applyNumberFormat="1" applyFont="1" applyFill="1" applyBorder="1" applyAlignment="1"/>
    <xf numFmtId="0" fontId="0" fillId="0" borderId="6" xfId="0" applyFill="1" applyBorder="1" applyAlignment="1"/>
    <xf numFmtId="4" fontId="17" fillId="0" borderId="13" xfId="1" applyNumberFormat="1" applyFont="1" applyFill="1" applyBorder="1" applyAlignment="1">
      <alignment horizontal="right"/>
    </xf>
    <xf numFmtId="0" fontId="9" fillId="0" borderId="0" xfId="1" applyNumberFormat="1" applyFill="1"/>
    <xf numFmtId="0" fontId="16" fillId="0" borderId="0" xfId="1" applyFont="1" applyFill="1"/>
    <xf numFmtId="0" fontId="21" fillId="0" borderId="6" xfId="0" applyFont="1" applyFill="1" applyBorder="1" applyAlignment="1"/>
    <xf numFmtId="3" fontId="9" fillId="0" borderId="0" xfId="1" applyNumberFormat="1" applyFill="1"/>
    <xf numFmtId="4" fontId="21" fillId="0" borderId="13" xfId="1" applyNumberFormat="1" applyFont="1" applyFill="1" applyBorder="1" applyAlignment="1">
      <alignment wrapText="1"/>
    </xf>
    <xf numFmtId="0" fontId="21" fillId="0" borderId="6" xfId="0" applyFont="1" applyFill="1" applyBorder="1" applyAlignment="1">
      <alignment wrapText="1"/>
    </xf>
    <xf numFmtId="4" fontId="21" fillId="0" borderId="13" xfId="1" applyNumberFormat="1" applyFont="1" applyFill="1" applyBorder="1" applyAlignment="1">
      <alignment horizontal="left"/>
    </xf>
    <xf numFmtId="0" fontId="21" fillId="0" borderId="6" xfId="0" applyFont="1" applyFill="1" applyBorder="1" applyAlignment="1">
      <alignment horizontal="left"/>
    </xf>
    <xf numFmtId="0" fontId="21" fillId="0" borderId="6" xfId="0" applyFont="1" applyFill="1" applyBorder="1" applyAlignment="1"/>
    <xf numFmtId="4" fontId="21" fillId="0" borderId="6" xfId="1" applyNumberFormat="1" applyFont="1" applyFill="1" applyBorder="1" applyAlignment="1"/>
    <xf numFmtId="0" fontId="0" fillId="0" borderId="6" xfId="0" applyFill="1" applyBorder="1" applyAlignment="1">
      <alignment wrapText="1"/>
    </xf>
    <xf numFmtId="4" fontId="21" fillId="0" borderId="13" xfId="1" applyNumberFormat="1" applyFont="1" applyFill="1" applyBorder="1" applyAlignment="1">
      <alignment horizontal="left" wrapText="1"/>
    </xf>
    <xf numFmtId="0" fontId="21" fillId="0" borderId="6" xfId="0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G4" sqref="G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>
        <v>8115911</v>
      </c>
    </row>
    <row r="4" spans="1:57" ht="12.95" customHeight="1" x14ac:dyDescent="0.2">
      <c r="A4" s="7"/>
      <c r="B4" s="8"/>
      <c r="C4" s="162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7"/>
      <c r="D7" s="188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7" t="s">
        <v>69</v>
      </c>
      <c r="D8" s="188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9" t="s">
        <v>191</v>
      </c>
      <c r="F11" s="190"/>
      <c r="G11" s="191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180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180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181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180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181">
        <f>ROUND(PRODUCT(F32,C33/100),0)</f>
        <v>0</v>
      </c>
      <c r="G33" s="27"/>
    </row>
    <row r="34" spans="1:8" s="63" customFormat="1" ht="19.5" customHeight="1" thickBot="1" x14ac:dyDescent="0.3">
      <c r="A34" s="59" t="s">
        <v>42</v>
      </c>
      <c r="B34" s="60"/>
      <c r="C34" s="60"/>
      <c r="D34" s="60"/>
      <c r="E34" s="61"/>
      <c r="F34" s="161">
        <f>ROUND(SUM(F30:F33),0)</f>
        <v>0</v>
      </c>
      <c r="G34" s="62"/>
    </row>
    <row r="36" spans="1:8" x14ac:dyDescent="0.2">
      <c r="A36" s="64" t="s">
        <v>43</v>
      </c>
      <c r="B36" s="64"/>
      <c r="C36" s="64"/>
      <c r="D36" s="64"/>
      <c r="E36" s="64"/>
      <c r="F36" s="64"/>
      <c r="G36" s="64"/>
      <c r="H36" t="s">
        <v>4</v>
      </c>
    </row>
    <row r="37" spans="1:8" ht="14.25" customHeight="1" x14ac:dyDescent="0.2">
      <c r="A37" s="64"/>
      <c r="B37" s="192"/>
      <c r="C37" s="192"/>
      <c r="D37" s="192"/>
      <c r="E37" s="192"/>
      <c r="F37" s="192"/>
      <c r="G37" s="192"/>
      <c r="H37" t="s">
        <v>4</v>
      </c>
    </row>
    <row r="38" spans="1:8" ht="12.75" customHeight="1" x14ac:dyDescent="0.2">
      <c r="A38" s="65"/>
      <c r="B38" s="192"/>
      <c r="C38" s="192"/>
      <c r="D38" s="192"/>
      <c r="E38" s="192"/>
      <c r="F38" s="192"/>
      <c r="G38" s="192"/>
      <c r="H38" t="s">
        <v>4</v>
      </c>
    </row>
    <row r="39" spans="1:8" x14ac:dyDescent="0.2">
      <c r="A39" s="65"/>
      <c r="B39" s="192"/>
      <c r="C39" s="192"/>
      <c r="D39" s="192"/>
      <c r="E39" s="192"/>
      <c r="F39" s="192"/>
      <c r="G39" s="192"/>
      <c r="H39" t="s">
        <v>4</v>
      </c>
    </row>
    <row r="40" spans="1:8" x14ac:dyDescent="0.2">
      <c r="A40" s="65"/>
      <c r="B40" s="192"/>
      <c r="C40" s="192"/>
      <c r="D40" s="192"/>
      <c r="E40" s="192"/>
      <c r="F40" s="192"/>
      <c r="G40" s="192"/>
      <c r="H40" t="s">
        <v>4</v>
      </c>
    </row>
    <row r="41" spans="1:8" x14ac:dyDescent="0.2">
      <c r="A41" s="65"/>
      <c r="B41" s="192"/>
      <c r="C41" s="192"/>
      <c r="D41" s="192"/>
      <c r="E41" s="192"/>
      <c r="F41" s="192"/>
      <c r="G41" s="192"/>
      <c r="H41" t="s">
        <v>4</v>
      </c>
    </row>
    <row r="42" spans="1:8" x14ac:dyDescent="0.2">
      <c r="A42" s="65"/>
      <c r="B42" s="192"/>
      <c r="C42" s="192"/>
      <c r="D42" s="192"/>
      <c r="E42" s="192"/>
      <c r="F42" s="192"/>
      <c r="G42" s="192"/>
      <c r="H42" t="s">
        <v>4</v>
      </c>
    </row>
    <row r="43" spans="1:8" x14ac:dyDescent="0.2">
      <c r="A43" s="65"/>
      <c r="B43" s="192"/>
      <c r="C43" s="192"/>
      <c r="D43" s="192"/>
      <c r="E43" s="192"/>
      <c r="F43" s="192"/>
      <c r="G43" s="192"/>
      <c r="H43" t="s">
        <v>4</v>
      </c>
    </row>
    <row r="44" spans="1:8" x14ac:dyDescent="0.2">
      <c r="A44" s="65"/>
      <c r="B44" s="192"/>
      <c r="C44" s="192"/>
      <c r="D44" s="192"/>
      <c r="E44" s="192"/>
      <c r="F44" s="192"/>
      <c r="G44" s="192"/>
      <c r="H44" t="s">
        <v>4</v>
      </c>
    </row>
    <row r="45" spans="1:8" ht="3" customHeight="1" x14ac:dyDescent="0.2">
      <c r="A45" s="65"/>
      <c r="B45" s="192"/>
      <c r="C45" s="192"/>
      <c r="D45" s="192"/>
      <c r="E45" s="192"/>
      <c r="F45" s="192"/>
      <c r="G45" s="192"/>
      <c r="H45" t="s">
        <v>4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4"/>
  <sheetViews>
    <sheetView workbookViewId="0">
      <selection activeCell="K26" sqref="K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3" t="s">
        <v>5</v>
      </c>
      <c r="B1" s="194"/>
      <c r="C1" s="66" t="str">
        <f>CONCATENATE(cislostavby," ",nazevstavby)</f>
        <v xml:space="preserve"> Sběrný dvůr odpadu - Jedovnice, Stavba</v>
      </c>
      <c r="D1" s="67"/>
      <c r="E1" s="68"/>
      <c r="F1" s="67"/>
      <c r="G1" s="69"/>
      <c r="H1" s="70"/>
      <c r="I1" s="71"/>
    </row>
    <row r="2" spans="1:9" ht="13.5" thickBot="1" x14ac:dyDescent="0.25">
      <c r="A2" s="195" t="s">
        <v>1</v>
      </c>
      <c r="B2" s="196"/>
      <c r="C2" s="72" t="str">
        <f>CONCATENATE(cisloobjektu," ",nazevobjektu)</f>
        <v xml:space="preserve"> So-02 - skladovací hala</v>
      </c>
      <c r="D2" s="73"/>
      <c r="E2" s="74"/>
      <c r="F2" s="73"/>
      <c r="G2" s="197"/>
      <c r="H2" s="197"/>
      <c r="I2" s="198"/>
    </row>
    <row r="3" spans="1:9" ht="13.5" thickTop="1" x14ac:dyDescent="0.2">
      <c r="F3" s="11"/>
    </row>
    <row r="4" spans="1:9" ht="19.5" customHeight="1" x14ac:dyDescent="0.25">
      <c r="A4" s="75" t="s">
        <v>44</v>
      </c>
      <c r="B4" s="1"/>
      <c r="C4" s="1"/>
      <c r="D4" s="1"/>
      <c r="E4" s="76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7"/>
      <c r="B6" s="78" t="s">
        <v>45</v>
      </c>
      <c r="C6" s="78"/>
      <c r="D6" s="79"/>
      <c r="E6" s="80" t="s">
        <v>46</v>
      </c>
      <c r="F6" s="81" t="s">
        <v>47</v>
      </c>
      <c r="G6" s="81" t="s">
        <v>48</v>
      </c>
      <c r="H6" s="81" t="s">
        <v>49</v>
      </c>
      <c r="I6" s="82" t="s">
        <v>27</v>
      </c>
    </row>
    <row r="7" spans="1:9" s="11" customFormat="1" x14ac:dyDescent="0.2">
      <c r="A7" s="157" t="str">
        <f>'Soupis prací'!B7</f>
        <v>1</v>
      </c>
      <c r="B7" s="83" t="str">
        <f>'Soupis prací'!C7</f>
        <v>Zemní práce</v>
      </c>
      <c r="C7" s="84"/>
      <c r="D7" s="85"/>
      <c r="E7" s="158">
        <f>'Soupis prací'!BA14</f>
        <v>0</v>
      </c>
      <c r="F7" s="159">
        <f>'Soupis prací'!BB14</f>
        <v>0</v>
      </c>
      <c r="G7" s="159">
        <f>'Soupis prací'!BC14</f>
        <v>0</v>
      </c>
      <c r="H7" s="159">
        <f>'Soupis prací'!BD14</f>
        <v>0</v>
      </c>
      <c r="I7" s="160">
        <f>'Soupis prací'!BE14</f>
        <v>0</v>
      </c>
    </row>
    <row r="8" spans="1:9" s="11" customFormat="1" x14ac:dyDescent="0.2">
      <c r="A8" s="157" t="str">
        <f>'Soupis prací'!B15</f>
        <v>2</v>
      </c>
      <c r="B8" s="83" t="str">
        <f>'Soupis prací'!C15</f>
        <v>Základy,zvláštní zakládání</v>
      </c>
      <c r="C8" s="84"/>
      <c r="D8" s="85"/>
      <c r="E8" s="158">
        <f>'Soupis prací'!BA22</f>
        <v>0</v>
      </c>
      <c r="F8" s="159">
        <f>'Soupis prací'!BB22</f>
        <v>0</v>
      </c>
      <c r="G8" s="159">
        <f>'Soupis prací'!BC22</f>
        <v>0</v>
      </c>
      <c r="H8" s="159">
        <f>'Soupis prací'!BD22</f>
        <v>0</v>
      </c>
      <c r="I8" s="160">
        <f>'Soupis prací'!BE22</f>
        <v>0</v>
      </c>
    </row>
    <row r="9" spans="1:9" s="11" customFormat="1" x14ac:dyDescent="0.2">
      <c r="A9" s="157" t="str">
        <f>'Soupis prací'!B23</f>
        <v>3</v>
      </c>
      <c r="B9" s="83" t="str">
        <f>'Soupis prací'!C23</f>
        <v>Svislé a kompletní konstrukce</v>
      </c>
      <c r="C9" s="84"/>
      <c r="D9" s="85"/>
      <c r="E9" s="158">
        <f>'Soupis prací'!BA29</f>
        <v>0</v>
      </c>
      <c r="F9" s="159">
        <f>'Soupis prací'!BB29</f>
        <v>0</v>
      </c>
      <c r="G9" s="159">
        <f>'Soupis prací'!BC29</f>
        <v>0</v>
      </c>
      <c r="H9" s="159">
        <f>'Soupis prací'!BD29</f>
        <v>0</v>
      </c>
      <c r="I9" s="160">
        <f>'Soupis prací'!BE29</f>
        <v>0</v>
      </c>
    </row>
    <row r="10" spans="1:9" s="11" customFormat="1" x14ac:dyDescent="0.2">
      <c r="A10" s="157" t="str">
        <f>'Soupis prací'!B30</f>
        <v>4</v>
      </c>
      <c r="B10" s="83" t="str">
        <f>'Soupis prací'!C30</f>
        <v>Vodorovné konstrukce</v>
      </c>
      <c r="C10" s="84"/>
      <c r="D10" s="85"/>
      <c r="E10" s="158">
        <f>'Soupis prací'!BA34</f>
        <v>0</v>
      </c>
      <c r="F10" s="159">
        <f>'Soupis prací'!BB34</f>
        <v>0</v>
      </c>
      <c r="G10" s="159">
        <f>'Soupis prací'!BC34</f>
        <v>0</v>
      </c>
      <c r="H10" s="159">
        <f>'Soupis prací'!BD34</f>
        <v>0</v>
      </c>
      <c r="I10" s="160">
        <f>'Soupis prací'!BE34</f>
        <v>0</v>
      </c>
    </row>
    <row r="11" spans="1:9" s="11" customFormat="1" x14ac:dyDescent="0.2">
      <c r="A11" s="157" t="str">
        <f>'Soupis prací'!B35</f>
        <v>5</v>
      </c>
      <c r="B11" s="83" t="str">
        <f>'Soupis prací'!C35</f>
        <v>Okapový chodník</v>
      </c>
      <c r="C11" s="84"/>
      <c r="D11" s="85"/>
      <c r="E11" s="158">
        <f>'Soupis prací'!BA38</f>
        <v>0</v>
      </c>
      <c r="F11" s="159">
        <f>'Soupis prací'!BB38</f>
        <v>0</v>
      </c>
      <c r="G11" s="159">
        <f>'Soupis prací'!BC38</f>
        <v>0</v>
      </c>
      <c r="H11" s="159">
        <f>'Soupis prací'!BD38</f>
        <v>0</v>
      </c>
      <c r="I11" s="160">
        <f>'Soupis prací'!BE38</f>
        <v>0</v>
      </c>
    </row>
    <row r="12" spans="1:9" s="11" customFormat="1" x14ac:dyDescent="0.2">
      <c r="A12" s="157" t="str">
        <f>'Soupis prací'!B39</f>
        <v>61</v>
      </c>
      <c r="B12" s="83" t="str">
        <f>'Soupis prací'!C39</f>
        <v>Upravy povrchů vnitřní</v>
      </c>
      <c r="C12" s="84"/>
      <c r="D12" s="85"/>
      <c r="E12" s="158">
        <f>'Soupis prací'!BA41</f>
        <v>0</v>
      </c>
      <c r="F12" s="159">
        <f>'Soupis prací'!BB41</f>
        <v>0</v>
      </c>
      <c r="G12" s="159">
        <f>'Soupis prací'!BC41</f>
        <v>0</v>
      </c>
      <c r="H12" s="159">
        <f>'Soupis prací'!BD41</f>
        <v>0</v>
      </c>
      <c r="I12" s="160">
        <f>'Soupis prací'!BE41</f>
        <v>0</v>
      </c>
    </row>
    <row r="13" spans="1:9" s="11" customFormat="1" x14ac:dyDescent="0.2">
      <c r="A13" s="157" t="str">
        <f>'Soupis prací'!B42</f>
        <v>62</v>
      </c>
      <c r="B13" s="83" t="str">
        <f>'Soupis prací'!C42</f>
        <v>Upravy povrchů vnější</v>
      </c>
      <c r="C13" s="84"/>
      <c r="D13" s="85"/>
      <c r="E13" s="158">
        <f>'Soupis prací'!BA44</f>
        <v>0</v>
      </c>
      <c r="F13" s="159">
        <f>'Soupis prací'!BB44</f>
        <v>0</v>
      </c>
      <c r="G13" s="159">
        <f>'Soupis prací'!BC44</f>
        <v>0</v>
      </c>
      <c r="H13" s="159">
        <f>'Soupis prací'!BD44</f>
        <v>0</v>
      </c>
      <c r="I13" s="160">
        <f>'Soupis prací'!BE44</f>
        <v>0</v>
      </c>
    </row>
    <row r="14" spans="1:9" s="11" customFormat="1" x14ac:dyDescent="0.2">
      <c r="A14" s="157" t="str">
        <f>'Soupis prací'!B45</f>
        <v>63</v>
      </c>
      <c r="B14" s="83" t="str">
        <f>'Soupis prací'!C45</f>
        <v>Podlahy a podlahové konstrukce</v>
      </c>
      <c r="C14" s="84"/>
      <c r="D14" s="85"/>
      <c r="E14" s="158">
        <f>'Soupis prací'!BA50</f>
        <v>0</v>
      </c>
      <c r="F14" s="159">
        <f>'Soupis prací'!BB50</f>
        <v>0</v>
      </c>
      <c r="G14" s="159">
        <f>'Soupis prací'!BC50</f>
        <v>0</v>
      </c>
      <c r="H14" s="159">
        <f>'Soupis prací'!BD50</f>
        <v>0</v>
      </c>
      <c r="I14" s="160">
        <f>'Soupis prací'!BE50</f>
        <v>0</v>
      </c>
    </row>
    <row r="15" spans="1:9" s="11" customFormat="1" x14ac:dyDescent="0.2">
      <c r="A15" s="157" t="str">
        <f>'Soupis prací'!B51</f>
        <v>64</v>
      </c>
      <c r="B15" s="83" t="str">
        <f>'Soupis prací'!C51</f>
        <v>Výplně otvorů</v>
      </c>
      <c r="C15" s="84"/>
      <c r="D15" s="85"/>
      <c r="E15" s="158">
        <f>'Soupis prací'!BA55</f>
        <v>0</v>
      </c>
      <c r="F15" s="159">
        <f>'Soupis prací'!BB55</f>
        <v>0</v>
      </c>
      <c r="G15" s="159">
        <f>'Soupis prací'!BC55</f>
        <v>0</v>
      </c>
      <c r="H15" s="159">
        <f>'Soupis prací'!BD55</f>
        <v>0</v>
      </c>
      <c r="I15" s="160">
        <f>'Soupis prací'!BE55</f>
        <v>0</v>
      </c>
    </row>
    <row r="16" spans="1:9" s="11" customFormat="1" x14ac:dyDescent="0.2">
      <c r="A16" s="157" t="str">
        <f>'Soupis prací'!B56</f>
        <v>94</v>
      </c>
      <c r="B16" s="83" t="str">
        <f>'Soupis prací'!C56</f>
        <v>Lešení a stavební výtahy</v>
      </c>
      <c r="C16" s="84"/>
      <c r="D16" s="85"/>
      <c r="E16" s="158">
        <f>'Soupis prací'!BA61</f>
        <v>0</v>
      </c>
      <c r="F16" s="159">
        <f>'Soupis prací'!BB61</f>
        <v>0</v>
      </c>
      <c r="G16" s="159">
        <f>'Soupis prací'!BC61</f>
        <v>0</v>
      </c>
      <c r="H16" s="159">
        <f>'Soupis prací'!BD61</f>
        <v>0</v>
      </c>
      <c r="I16" s="160">
        <f>'Soupis prací'!BE61</f>
        <v>0</v>
      </c>
    </row>
    <row r="17" spans="1:57" s="11" customFormat="1" x14ac:dyDescent="0.2">
      <c r="A17" s="157" t="str">
        <f>'Soupis prací'!B62</f>
        <v>95</v>
      </c>
      <c r="B17" s="83" t="str">
        <f>'Soupis prací'!C62</f>
        <v>Dokončovací kce na pozem.stav.</v>
      </c>
      <c r="C17" s="84"/>
      <c r="D17" s="85"/>
      <c r="E17" s="158">
        <f>'Soupis prací'!BA64</f>
        <v>0</v>
      </c>
      <c r="F17" s="159">
        <f>'Soupis prací'!BB64</f>
        <v>0</v>
      </c>
      <c r="G17" s="159">
        <f>'Soupis prací'!BC64</f>
        <v>0</v>
      </c>
      <c r="H17" s="159">
        <f>'Soupis prací'!BD64</f>
        <v>0</v>
      </c>
      <c r="I17" s="160">
        <f>'Soupis prací'!BE64</f>
        <v>0</v>
      </c>
    </row>
    <row r="18" spans="1:57" s="11" customFormat="1" x14ac:dyDescent="0.2">
      <c r="A18" s="157" t="str">
        <f>'Soupis prací'!B65</f>
        <v>99</v>
      </c>
      <c r="B18" s="83" t="str">
        <f>'Soupis prací'!C65</f>
        <v>Staveništní přesun hmot</v>
      </c>
      <c r="C18" s="84"/>
      <c r="D18" s="85"/>
      <c r="E18" s="158">
        <f>'Soupis prací'!BA67</f>
        <v>0</v>
      </c>
      <c r="F18" s="159">
        <f>'Soupis prací'!BB67</f>
        <v>0</v>
      </c>
      <c r="G18" s="159">
        <f>'Soupis prací'!BC67</f>
        <v>0</v>
      </c>
      <c r="H18" s="159">
        <f>'Soupis prací'!BD67</f>
        <v>0</v>
      </c>
      <c r="I18" s="160">
        <f>'Soupis prací'!BE67</f>
        <v>0</v>
      </c>
    </row>
    <row r="19" spans="1:57" s="11" customFormat="1" x14ac:dyDescent="0.2">
      <c r="A19" s="157" t="str">
        <f>'Soupis prací'!B68</f>
        <v>711</v>
      </c>
      <c r="B19" s="83" t="str">
        <f>'Soupis prací'!C68</f>
        <v>Izolace proti vodě</v>
      </c>
      <c r="C19" s="84"/>
      <c r="D19" s="85"/>
      <c r="E19" s="158">
        <f>'Soupis prací'!BA74</f>
        <v>0</v>
      </c>
      <c r="F19" s="159">
        <f>'Soupis prací'!BB74</f>
        <v>0</v>
      </c>
      <c r="G19" s="159">
        <f>'Soupis prací'!BC74</f>
        <v>0</v>
      </c>
      <c r="H19" s="159">
        <f>'Soupis prací'!BD74</f>
        <v>0</v>
      </c>
      <c r="I19" s="160">
        <f>'Soupis prací'!BE74</f>
        <v>0</v>
      </c>
    </row>
    <row r="20" spans="1:57" s="11" customFormat="1" x14ac:dyDescent="0.2">
      <c r="A20" s="157" t="str">
        <f>'Soupis prací'!B75</f>
        <v>762</v>
      </c>
      <c r="B20" s="83" t="str">
        <f>'Soupis prací'!C75</f>
        <v>Konstrukce tesařské</v>
      </c>
      <c r="C20" s="84"/>
      <c r="D20" s="85"/>
      <c r="E20" s="158">
        <f>'Soupis prací'!BA77</f>
        <v>0</v>
      </c>
      <c r="F20" s="159">
        <f>'Soupis prací'!BB77</f>
        <v>0</v>
      </c>
      <c r="G20" s="159">
        <f>'Soupis prací'!BC77</f>
        <v>0</v>
      </c>
      <c r="H20" s="159">
        <f>'Soupis prací'!BD77</f>
        <v>0</v>
      </c>
      <c r="I20" s="160">
        <f>'Soupis prací'!BE77</f>
        <v>0</v>
      </c>
    </row>
    <row r="21" spans="1:57" s="11" customFormat="1" x14ac:dyDescent="0.2">
      <c r="A21" s="157" t="str">
        <f>'Soupis prací'!B78</f>
        <v>764</v>
      </c>
      <c r="B21" s="83" t="str">
        <f>'Soupis prací'!C78</f>
        <v>Konstrukce klempířské</v>
      </c>
      <c r="C21" s="84"/>
      <c r="D21" s="85"/>
      <c r="E21" s="158">
        <f>'Soupis prací'!BA89</f>
        <v>0</v>
      </c>
      <c r="F21" s="159">
        <f>'Soupis prací'!BB89</f>
        <v>0</v>
      </c>
      <c r="G21" s="159">
        <f>'Soupis prací'!BC89</f>
        <v>0</v>
      </c>
      <c r="H21" s="159">
        <f>'Soupis prací'!BD89</f>
        <v>0</v>
      </c>
      <c r="I21" s="160">
        <f>'Soupis prací'!BE89</f>
        <v>0</v>
      </c>
    </row>
    <row r="22" spans="1:57" s="11" customFormat="1" x14ac:dyDescent="0.2">
      <c r="A22" s="157" t="str">
        <f>'Soupis prací'!B90</f>
        <v>766</v>
      </c>
      <c r="B22" s="83" t="str">
        <f>'Soupis prací'!C90</f>
        <v>Konstrukce truhlářské</v>
      </c>
      <c r="C22" s="84"/>
      <c r="D22" s="85"/>
      <c r="E22" s="158">
        <f>'Soupis prací'!BA95</f>
        <v>0</v>
      </c>
      <c r="F22" s="159">
        <f>'Soupis prací'!BB95</f>
        <v>0</v>
      </c>
      <c r="G22" s="159">
        <f>'Soupis prací'!BC95</f>
        <v>0</v>
      </c>
      <c r="H22" s="159">
        <f>'Soupis prací'!BD95</f>
        <v>0</v>
      </c>
      <c r="I22" s="160">
        <f>'Soupis prací'!BE95</f>
        <v>0</v>
      </c>
    </row>
    <row r="23" spans="1:57" s="11" customFormat="1" x14ac:dyDescent="0.2">
      <c r="A23" s="157" t="str">
        <f>'Soupis prací'!B96</f>
        <v>767</v>
      </c>
      <c r="B23" s="83" t="str">
        <f>'Soupis prací'!C96</f>
        <v>Konstrukce zámečnické</v>
      </c>
      <c r="C23" s="84"/>
      <c r="D23" s="85"/>
      <c r="E23" s="158">
        <f>'Soupis prací'!BA101</f>
        <v>0</v>
      </c>
      <c r="F23" s="159">
        <f>'Soupis prací'!BB101</f>
        <v>0</v>
      </c>
      <c r="G23" s="159">
        <f>'Soupis prací'!BC101</f>
        <v>0</v>
      </c>
      <c r="H23" s="159">
        <f>'Soupis prací'!BD101</f>
        <v>0</v>
      </c>
      <c r="I23" s="160">
        <f>'Soupis prací'!BE101</f>
        <v>0</v>
      </c>
    </row>
    <row r="24" spans="1:57" s="11" customFormat="1" x14ac:dyDescent="0.2">
      <c r="A24" s="157" t="str">
        <f>'Soupis prací'!B102</f>
        <v>784</v>
      </c>
      <c r="B24" s="83" t="str">
        <f>'Soupis prací'!C102</f>
        <v>Malby</v>
      </c>
      <c r="C24" s="84"/>
      <c r="D24" s="85"/>
      <c r="E24" s="158">
        <f>'Soupis prací'!BA104</f>
        <v>0</v>
      </c>
      <c r="F24" s="159">
        <f>'Soupis prací'!BB104</f>
        <v>0</v>
      </c>
      <c r="G24" s="159">
        <f>'Soupis prací'!BC104</f>
        <v>0</v>
      </c>
      <c r="H24" s="159">
        <f>'Soupis prací'!BD104</f>
        <v>0</v>
      </c>
      <c r="I24" s="160">
        <f>'Soupis prací'!BE104</f>
        <v>0</v>
      </c>
    </row>
    <row r="25" spans="1:57" s="11" customFormat="1" x14ac:dyDescent="0.2">
      <c r="A25" s="157" t="str">
        <f>'Soupis prací'!B105</f>
        <v>M21</v>
      </c>
      <c r="B25" s="83" t="str">
        <f>'Soupis prací'!C105</f>
        <v>Elektromontáže</v>
      </c>
      <c r="C25" s="84"/>
      <c r="D25" s="85"/>
      <c r="E25" s="158">
        <f>'Soupis prací'!BA107</f>
        <v>0</v>
      </c>
      <c r="F25" s="159">
        <f>'Soupis prací'!BB107</f>
        <v>0</v>
      </c>
      <c r="G25" s="159">
        <f>'Soupis prací'!BC107</f>
        <v>0</v>
      </c>
      <c r="H25" s="159">
        <f>'Soupis prací'!BD107</f>
        <v>0</v>
      </c>
      <c r="I25" s="160">
        <f>'Soupis prací'!BE107</f>
        <v>0</v>
      </c>
    </row>
    <row r="26" spans="1:57" s="11" customFormat="1" ht="13.5" thickBot="1" x14ac:dyDescent="0.25">
      <c r="A26" s="157" t="str">
        <f>'Soupis prací'!B108</f>
        <v>M22</v>
      </c>
      <c r="B26" s="83" t="str">
        <f>'Soupis prací'!C108</f>
        <v>Montáž sdělovací a zabezp.tech</v>
      </c>
      <c r="C26" s="84"/>
      <c r="D26" s="85"/>
      <c r="E26" s="158">
        <f>'Soupis prací'!BA110</f>
        <v>0</v>
      </c>
      <c r="F26" s="159">
        <f>'Soupis prací'!BB110</f>
        <v>0</v>
      </c>
      <c r="G26" s="159">
        <f>'Soupis prací'!BC110</f>
        <v>0</v>
      </c>
      <c r="H26" s="159">
        <f>'Soupis prací'!BD110</f>
        <v>0</v>
      </c>
      <c r="I26" s="160">
        <f>'Soupis prací'!BE110</f>
        <v>0</v>
      </c>
    </row>
    <row r="27" spans="1:57" s="91" customFormat="1" ht="13.5" thickBot="1" x14ac:dyDescent="0.25">
      <c r="A27" s="86"/>
      <c r="B27" s="78" t="s">
        <v>50</v>
      </c>
      <c r="C27" s="78"/>
      <c r="D27" s="87"/>
      <c r="E27" s="88">
        <f>SUM(E7:E26)</f>
        <v>0</v>
      </c>
      <c r="F27" s="89">
        <f>SUM(F7:F26)</f>
        <v>0</v>
      </c>
      <c r="G27" s="89">
        <f>SUM(G7:G26)</f>
        <v>0</v>
      </c>
      <c r="H27" s="89">
        <f>SUM(H7:H26)</f>
        <v>0</v>
      </c>
      <c r="I27" s="90">
        <f>SUM(I7:I26)</f>
        <v>0</v>
      </c>
    </row>
    <row r="28" spans="1:57" x14ac:dyDescent="0.2">
      <c r="A28" s="84"/>
      <c r="B28" s="84"/>
      <c r="C28" s="84"/>
      <c r="D28" s="84"/>
      <c r="E28" s="84"/>
      <c r="F28" s="84"/>
      <c r="G28" s="84"/>
      <c r="H28" s="84"/>
      <c r="I28" s="84"/>
    </row>
    <row r="29" spans="1:57" ht="19.5" customHeight="1" x14ac:dyDescent="0.25">
      <c r="A29" s="92" t="s">
        <v>51</v>
      </c>
      <c r="B29" s="92"/>
      <c r="C29" s="92"/>
      <c r="D29" s="92"/>
      <c r="E29" s="92"/>
      <c r="F29" s="92"/>
      <c r="G29" s="93"/>
      <c r="H29" s="92"/>
      <c r="I29" s="92"/>
      <c r="BA29" s="30"/>
      <c r="BB29" s="30"/>
      <c r="BC29" s="30"/>
      <c r="BD29" s="30"/>
      <c r="BE29" s="30"/>
    </row>
    <row r="30" spans="1:57" ht="13.5" thickBot="1" x14ac:dyDescent="0.25">
      <c r="A30" s="94"/>
      <c r="B30" s="94"/>
      <c r="C30" s="94"/>
      <c r="D30" s="94"/>
      <c r="E30" s="94"/>
      <c r="F30" s="94"/>
      <c r="G30" s="94"/>
      <c r="H30" s="94"/>
      <c r="I30" s="94"/>
    </row>
    <row r="31" spans="1:57" x14ac:dyDescent="0.2">
      <c r="A31" s="95" t="s">
        <v>52</v>
      </c>
      <c r="B31" s="96"/>
      <c r="C31" s="96"/>
      <c r="D31" s="97"/>
      <c r="E31" s="98" t="s">
        <v>53</v>
      </c>
      <c r="F31" s="99" t="s">
        <v>54</v>
      </c>
      <c r="G31" s="100" t="s">
        <v>55</v>
      </c>
      <c r="H31" s="101"/>
      <c r="I31" s="102" t="s">
        <v>53</v>
      </c>
    </row>
    <row r="32" spans="1:57" x14ac:dyDescent="0.2">
      <c r="A32" s="103"/>
      <c r="B32" s="104" t="s">
        <v>196</v>
      </c>
      <c r="C32" s="104"/>
      <c r="D32" s="105"/>
      <c r="E32" s="106"/>
      <c r="F32" s="107"/>
      <c r="G32" s="108">
        <v>0</v>
      </c>
      <c r="H32" s="109"/>
      <c r="I32" s="110">
        <f>VRNproc*VRNzakl</f>
        <v>0</v>
      </c>
      <c r="BA32">
        <v>8</v>
      </c>
    </row>
    <row r="33" spans="1:9" ht="13.5" thickBot="1" x14ac:dyDescent="0.25">
      <c r="A33" s="111"/>
      <c r="B33" s="112" t="s">
        <v>56</v>
      </c>
      <c r="C33" s="113"/>
      <c r="D33" s="114"/>
      <c r="E33" s="115"/>
      <c r="F33" s="116"/>
      <c r="G33" s="116"/>
      <c r="H33" s="199">
        <f>SUM(I32:I32)</f>
        <v>0</v>
      </c>
      <c r="I33" s="200"/>
    </row>
    <row r="34" spans="1:9" x14ac:dyDescent="0.2">
      <c r="A34" s="94"/>
      <c r="B34" s="94"/>
      <c r="C34" s="94"/>
      <c r="D34" s="94"/>
      <c r="E34" s="94"/>
      <c r="F34" s="94"/>
      <c r="G34" s="94"/>
      <c r="H34" s="94"/>
      <c r="I34" s="94"/>
    </row>
    <row r="35" spans="1:9" x14ac:dyDescent="0.2">
      <c r="B35" s="91"/>
      <c r="F35" s="117"/>
      <c r="G35" s="118"/>
      <c r="H35" s="118"/>
      <c r="I35" s="119"/>
    </row>
    <row r="36" spans="1:9" x14ac:dyDescent="0.2">
      <c r="F36" s="117"/>
      <c r="G36" s="118"/>
      <c r="H36" s="118"/>
      <c r="I36" s="119"/>
    </row>
    <row r="37" spans="1:9" x14ac:dyDescent="0.2">
      <c r="F37" s="117"/>
      <c r="G37" s="118"/>
      <c r="H37" s="118"/>
      <c r="I37" s="119"/>
    </row>
    <row r="38" spans="1:9" x14ac:dyDescent="0.2">
      <c r="F38" s="117"/>
      <c r="G38" s="118"/>
      <c r="H38" s="118"/>
      <c r="I38" s="119"/>
    </row>
    <row r="39" spans="1:9" x14ac:dyDescent="0.2">
      <c r="F39" s="117"/>
      <c r="G39" s="118"/>
      <c r="H39" s="118"/>
      <c r="I39" s="119"/>
    </row>
    <row r="40" spans="1:9" x14ac:dyDescent="0.2">
      <c r="F40" s="117"/>
      <c r="G40" s="118"/>
      <c r="H40" s="118"/>
      <c r="I40" s="119"/>
    </row>
    <row r="41" spans="1:9" x14ac:dyDescent="0.2">
      <c r="F41" s="117"/>
      <c r="G41" s="118"/>
      <c r="H41" s="118"/>
      <c r="I41" s="119"/>
    </row>
    <row r="42" spans="1:9" x14ac:dyDescent="0.2">
      <c r="F42" s="117"/>
      <c r="G42" s="118"/>
      <c r="H42" s="118"/>
      <c r="I42" s="119"/>
    </row>
    <row r="43" spans="1:9" x14ac:dyDescent="0.2">
      <c r="F43" s="117"/>
      <c r="G43" s="118"/>
      <c r="H43" s="118"/>
      <c r="I43" s="119"/>
    </row>
    <row r="44" spans="1:9" x14ac:dyDescent="0.2">
      <c r="F44" s="117"/>
      <c r="G44" s="118"/>
      <c r="H44" s="118"/>
      <c r="I44" s="119"/>
    </row>
    <row r="45" spans="1:9" x14ac:dyDescent="0.2">
      <c r="F45" s="117"/>
      <c r="G45" s="118"/>
      <c r="H45" s="118"/>
      <c r="I45" s="119"/>
    </row>
    <row r="46" spans="1:9" x14ac:dyDescent="0.2">
      <c r="F46" s="117"/>
      <c r="G46" s="118"/>
      <c r="H46" s="118"/>
      <c r="I46" s="119"/>
    </row>
    <row r="47" spans="1:9" x14ac:dyDescent="0.2">
      <c r="F47" s="117"/>
      <c r="G47" s="118"/>
      <c r="H47" s="118"/>
      <c r="I47" s="119"/>
    </row>
    <row r="48" spans="1:9" x14ac:dyDescent="0.2">
      <c r="F48" s="117"/>
      <c r="G48" s="118"/>
      <c r="H48" s="118"/>
      <c r="I48" s="119"/>
    </row>
    <row r="49" spans="6:9" x14ac:dyDescent="0.2">
      <c r="F49" s="117"/>
      <c r="G49" s="118"/>
      <c r="H49" s="118"/>
      <c r="I49" s="119"/>
    </row>
    <row r="50" spans="6:9" x14ac:dyDescent="0.2">
      <c r="F50" s="117"/>
      <c r="G50" s="118"/>
      <c r="H50" s="118"/>
      <c r="I50" s="119"/>
    </row>
    <row r="51" spans="6:9" x14ac:dyDescent="0.2">
      <c r="F51" s="117"/>
      <c r="G51" s="118"/>
      <c r="H51" s="118"/>
      <c r="I51" s="119"/>
    </row>
    <row r="52" spans="6:9" x14ac:dyDescent="0.2">
      <c r="F52" s="117"/>
      <c r="G52" s="118"/>
      <c r="H52" s="118"/>
      <c r="I52" s="119"/>
    </row>
    <row r="53" spans="6:9" x14ac:dyDescent="0.2">
      <c r="F53" s="117"/>
      <c r="G53" s="118"/>
      <c r="H53" s="118"/>
      <c r="I53" s="119"/>
    </row>
    <row r="54" spans="6:9" x14ac:dyDescent="0.2">
      <c r="F54" s="117"/>
      <c r="G54" s="118"/>
      <c r="H54" s="118"/>
      <c r="I54" s="119"/>
    </row>
    <row r="55" spans="6:9" x14ac:dyDescent="0.2">
      <c r="F55" s="117"/>
      <c r="G55" s="118"/>
      <c r="H55" s="118"/>
      <c r="I55" s="119"/>
    </row>
    <row r="56" spans="6:9" x14ac:dyDescent="0.2">
      <c r="F56" s="117"/>
      <c r="G56" s="118"/>
      <c r="H56" s="118"/>
      <c r="I56" s="119"/>
    </row>
    <row r="57" spans="6:9" x14ac:dyDescent="0.2">
      <c r="F57" s="117"/>
      <c r="G57" s="118"/>
      <c r="H57" s="118"/>
      <c r="I57" s="119"/>
    </row>
    <row r="58" spans="6:9" x14ac:dyDescent="0.2">
      <c r="F58" s="117"/>
      <c r="G58" s="118"/>
      <c r="H58" s="118"/>
      <c r="I58" s="119"/>
    </row>
    <row r="59" spans="6:9" x14ac:dyDescent="0.2">
      <c r="F59" s="117"/>
      <c r="G59" s="118"/>
      <c r="H59" s="118"/>
      <c r="I59" s="119"/>
    </row>
    <row r="60" spans="6:9" x14ac:dyDescent="0.2">
      <c r="F60" s="117"/>
      <c r="G60" s="118"/>
      <c r="H60" s="118"/>
      <c r="I60" s="119"/>
    </row>
    <row r="61" spans="6:9" x14ac:dyDescent="0.2">
      <c r="F61" s="117"/>
      <c r="G61" s="118"/>
      <c r="H61" s="118"/>
      <c r="I61" s="119"/>
    </row>
    <row r="62" spans="6:9" x14ac:dyDescent="0.2">
      <c r="F62" s="117"/>
      <c r="G62" s="118"/>
      <c r="H62" s="118"/>
      <c r="I62" s="119"/>
    </row>
    <row r="63" spans="6:9" x14ac:dyDescent="0.2">
      <c r="F63" s="117"/>
      <c r="G63" s="118"/>
      <c r="H63" s="118"/>
      <c r="I63" s="119"/>
    </row>
    <row r="64" spans="6:9" x14ac:dyDescent="0.2">
      <c r="F64" s="117"/>
      <c r="G64" s="118"/>
      <c r="H64" s="118"/>
      <c r="I64" s="119"/>
    </row>
    <row r="65" spans="6:9" x14ac:dyDescent="0.2">
      <c r="F65" s="117"/>
      <c r="G65" s="118"/>
      <c r="H65" s="118"/>
      <c r="I65" s="119"/>
    </row>
    <row r="66" spans="6:9" x14ac:dyDescent="0.2">
      <c r="F66" s="117"/>
      <c r="G66" s="118"/>
      <c r="H66" s="118"/>
      <c r="I66" s="119"/>
    </row>
    <row r="67" spans="6:9" x14ac:dyDescent="0.2">
      <c r="F67" s="117"/>
      <c r="G67" s="118"/>
      <c r="H67" s="118"/>
      <c r="I67" s="119"/>
    </row>
    <row r="68" spans="6:9" x14ac:dyDescent="0.2">
      <c r="F68" s="117"/>
      <c r="G68" s="118"/>
      <c r="H68" s="118"/>
      <c r="I68" s="119"/>
    </row>
    <row r="69" spans="6:9" x14ac:dyDescent="0.2">
      <c r="F69" s="117"/>
      <c r="G69" s="118"/>
      <c r="H69" s="118"/>
      <c r="I69" s="119"/>
    </row>
    <row r="70" spans="6:9" x14ac:dyDescent="0.2">
      <c r="F70" s="117"/>
      <c r="G70" s="118"/>
      <c r="H70" s="118"/>
      <c r="I70" s="119"/>
    </row>
    <row r="71" spans="6:9" x14ac:dyDescent="0.2">
      <c r="F71" s="117"/>
      <c r="G71" s="118"/>
      <c r="H71" s="118"/>
      <c r="I71" s="119"/>
    </row>
    <row r="72" spans="6:9" x14ac:dyDescent="0.2">
      <c r="F72" s="117"/>
      <c r="G72" s="118"/>
      <c r="H72" s="118"/>
      <c r="I72" s="119"/>
    </row>
    <row r="73" spans="6:9" x14ac:dyDescent="0.2">
      <c r="F73" s="117"/>
      <c r="G73" s="118"/>
      <c r="H73" s="118"/>
      <c r="I73" s="119"/>
    </row>
    <row r="74" spans="6:9" x14ac:dyDescent="0.2">
      <c r="F74" s="117"/>
      <c r="G74" s="118"/>
      <c r="H74" s="118"/>
      <c r="I74" s="119"/>
    </row>
    <row r="75" spans="6:9" x14ac:dyDescent="0.2">
      <c r="F75" s="117"/>
      <c r="G75" s="118"/>
      <c r="H75" s="118"/>
      <c r="I75" s="119"/>
    </row>
    <row r="76" spans="6:9" x14ac:dyDescent="0.2">
      <c r="F76" s="117"/>
      <c r="G76" s="118"/>
      <c r="H76" s="118"/>
      <c r="I76" s="119"/>
    </row>
    <row r="77" spans="6:9" x14ac:dyDescent="0.2">
      <c r="F77" s="117"/>
      <c r="G77" s="118"/>
      <c r="H77" s="118"/>
      <c r="I77" s="119"/>
    </row>
    <row r="78" spans="6:9" x14ac:dyDescent="0.2">
      <c r="F78" s="117"/>
      <c r="G78" s="118"/>
      <c r="H78" s="118"/>
      <c r="I78" s="119"/>
    </row>
    <row r="79" spans="6:9" x14ac:dyDescent="0.2">
      <c r="F79" s="117"/>
      <c r="G79" s="118"/>
      <c r="H79" s="118"/>
      <c r="I79" s="119"/>
    </row>
    <row r="80" spans="6:9" x14ac:dyDescent="0.2">
      <c r="F80" s="117"/>
      <c r="G80" s="118"/>
      <c r="H80" s="118"/>
      <c r="I80" s="119"/>
    </row>
    <row r="81" spans="6:9" x14ac:dyDescent="0.2">
      <c r="F81" s="117"/>
      <c r="G81" s="118"/>
      <c r="H81" s="118"/>
      <c r="I81" s="119"/>
    </row>
    <row r="82" spans="6:9" x14ac:dyDescent="0.2">
      <c r="F82" s="117"/>
      <c r="G82" s="118"/>
      <c r="H82" s="118"/>
      <c r="I82" s="119"/>
    </row>
    <row r="83" spans="6:9" x14ac:dyDescent="0.2">
      <c r="F83" s="117"/>
      <c r="G83" s="118"/>
      <c r="H83" s="118"/>
      <c r="I83" s="119"/>
    </row>
    <row r="84" spans="6:9" x14ac:dyDescent="0.2">
      <c r="F84" s="117"/>
      <c r="G84" s="118"/>
      <c r="H84" s="118"/>
      <c r="I84" s="119"/>
    </row>
  </sheetData>
  <mergeCells count="4">
    <mergeCell ref="A1:B1"/>
    <mergeCell ref="A2:B2"/>
    <mergeCell ref="G2:I2"/>
    <mergeCell ref="H33:I3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3"/>
  <sheetViews>
    <sheetView showGridLines="0" showZeros="0" tabSelected="1" topLeftCell="A4" zoomScaleNormal="100" workbookViewId="0">
      <selection activeCell="J21" sqref="J21"/>
    </sheetView>
  </sheetViews>
  <sheetFormatPr defaultRowHeight="12.75" x14ac:dyDescent="0.2"/>
  <cols>
    <col min="1" max="1" width="3.85546875" style="120" customWidth="1"/>
    <col min="2" max="2" width="12" style="120" customWidth="1"/>
    <col min="3" max="3" width="40.42578125" style="120" customWidth="1"/>
    <col min="4" max="4" width="5.5703125" style="120" customWidth="1"/>
    <col min="5" max="5" width="8.5703125" style="151" customWidth="1"/>
    <col min="6" max="6" width="9.85546875" style="120" customWidth="1"/>
    <col min="7" max="7" width="13.85546875" style="120" customWidth="1"/>
    <col min="8" max="16384" width="9.140625" style="120"/>
  </cols>
  <sheetData>
    <row r="1" spans="1:104" ht="15.75" x14ac:dyDescent="0.25">
      <c r="A1" s="201" t="s">
        <v>57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1"/>
      <c r="B2" s="122"/>
      <c r="C2" s="123"/>
      <c r="D2" s="123"/>
      <c r="E2" s="124"/>
      <c r="F2" s="123"/>
      <c r="G2" s="123"/>
    </row>
    <row r="3" spans="1:104" ht="13.5" thickTop="1" x14ac:dyDescent="0.2">
      <c r="A3" s="202" t="s">
        <v>5</v>
      </c>
      <c r="B3" s="203"/>
      <c r="C3" s="163" t="str">
        <f>CONCATENATE(cislostavby," ",nazevstavby)</f>
        <v xml:space="preserve"> Sběrný dvůr odpadu - Jedovnice, Stavba</v>
      </c>
      <c r="D3" s="164"/>
      <c r="E3" s="165"/>
      <c r="F3" s="166">
        <f>Rekapitulace!H1</f>
        <v>0</v>
      </c>
      <c r="G3" s="167"/>
    </row>
    <row r="4" spans="1:104" ht="15.75" thickBot="1" x14ac:dyDescent="0.25">
      <c r="A4" s="204" t="s">
        <v>1</v>
      </c>
      <c r="B4" s="205"/>
      <c r="C4" s="168" t="str">
        <f>CONCATENATE(cisloobjektu," ",nazevobjektu)</f>
        <v xml:space="preserve"> So-02 - skladovací hala</v>
      </c>
      <c r="D4" s="169"/>
      <c r="E4" s="206"/>
      <c r="F4" s="206"/>
      <c r="G4" s="207"/>
    </row>
    <row r="5" spans="1:104" ht="13.5" thickTop="1" x14ac:dyDescent="0.2">
      <c r="A5" s="125"/>
      <c r="B5" s="126"/>
      <c r="C5" s="126"/>
      <c r="D5" s="121"/>
      <c r="E5" s="127"/>
      <c r="F5" s="121"/>
      <c r="G5" s="128"/>
    </row>
    <row r="6" spans="1:104" x14ac:dyDescent="0.2">
      <c r="A6" s="129" t="s">
        <v>58</v>
      </c>
      <c r="B6" s="130" t="s">
        <v>59</v>
      </c>
      <c r="C6" s="130" t="s">
        <v>60</v>
      </c>
      <c r="D6" s="130" t="s">
        <v>61</v>
      </c>
      <c r="E6" s="131" t="s">
        <v>62</v>
      </c>
      <c r="F6" s="130" t="s">
        <v>63</v>
      </c>
      <c r="G6" s="132" t="s">
        <v>64</v>
      </c>
    </row>
    <row r="7" spans="1:104" s="121" customFormat="1" x14ac:dyDescent="0.2">
      <c r="A7" s="133" t="s">
        <v>65</v>
      </c>
      <c r="B7" s="134" t="s">
        <v>66</v>
      </c>
      <c r="C7" s="135" t="s">
        <v>67</v>
      </c>
      <c r="D7" s="136"/>
      <c r="E7" s="137"/>
      <c r="F7" s="137"/>
      <c r="G7" s="138"/>
      <c r="H7" s="214"/>
      <c r="I7" s="214"/>
      <c r="O7" s="215">
        <v>1</v>
      </c>
    </row>
    <row r="8" spans="1:104" s="121" customFormat="1" x14ac:dyDescent="0.2">
      <c r="A8" s="170">
        <v>1</v>
      </c>
      <c r="B8" s="171" t="s">
        <v>71</v>
      </c>
      <c r="C8" s="172" t="s">
        <v>214</v>
      </c>
      <c r="D8" s="141" t="s">
        <v>72</v>
      </c>
      <c r="E8" s="185">
        <v>110.88</v>
      </c>
      <c r="F8" s="142"/>
      <c r="G8" s="143">
        <f t="shared" ref="G8:G13" si="0">E8*F8</f>
        <v>0</v>
      </c>
      <c r="O8" s="215">
        <v>2</v>
      </c>
      <c r="AA8" s="121">
        <v>12</v>
      </c>
      <c r="AB8" s="121">
        <v>0</v>
      </c>
      <c r="AC8" s="121">
        <v>1</v>
      </c>
      <c r="AZ8" s="121">
        <v>1</v>
      </c>
      <c r="BA8" s="121">
        <f t="shared" ref="BA8:BA13" si="1">IF(AZ8=1,G8,0)</f>
        <v>0</v>
      </c>
      <c r="BB8" s="121">
        <f t="shared" ref="BB8:BB13" si="2">IF(AZ8=2,G8,0)</f>
        <v>0</v>
      </c>
      <c r="BC8" s="121">
        <f t="shared" ref="BC8:BC13" si="3">IF(AZ8=3,G8,0)</f>
        <v>0</v>
      </c>
      <c r="BD8" s="121">
        <f t="shared" ref="BD8:BD13" si="4">IF(AZ8=4,G8,0)</f>
        <v>0</v>
      </c>
      <c r="BE8" s="121">
        <f t="shared" ref="BE8:BE13" si="5">IF(AZ8=5,G8,0)</f>
        <v>0</v>
      </c>
      <c r="CZ8" s="121">
        <v>0</v>
      </c>
    </row>
    <row r="9" spans="1:104" s="121" customFormat="1" x14ac:dyDescent="0.2">
      <c r="A9" s="139">
        <v>2</v>
      </c>
      <c r="B9" s="140" t="s">
        <v>73</v>
      </c>
      <c r="C9" s="172" t="s">
        <v>74</v>
      </c>
      <c r="D9" s="141" t="s">
        <v>72</v>
      </c>
      <c r="E9" s="185">
        <v>110.88</v>
      </c>
      <c r="F9" s="142"/>
      <c r="G9" s="143">
        <f t="shared" si="0"/>
        <v>0</v>
      </c>
      <c r="O9" s="215">
        <v>2</v>
      </c>
      <c r="AA9" s="121">
        <v>12</v>
      </c>
      <c r="AB9" s="121">
        <v>0</v>
      </c>
      <c r="AC9" s="121">
        <v>2</v>
      </c>
      <c r="AZ9" s="121">
        <v>1</v>
      </c>
      <c r="BA9" s="121">
        <f t="shared" si="1"/>
        <v>0</v>
      </c>
      <c r="BB9" s="121">
        <f t="shared" si="2"/>
        <v>0</v>
      </c>
      <c r="BC9" s="121">
        <f t="shared" si="3"/>
        <v>0</v>
      </c>
      <c r="BD9" s="121">
        <f t="shared" si="4"/>
        <v>0</v>
      </c>
      <c r="BE9" s="121">
        <f t="shared" si="5"/>
        <v>0</v>
      </c>
      <c r="CZ9" s="121">
        <v>0</v>
      </c>
    </row>
    <row r="10" spans="1:104" s="121" customFormat="1" x14ac:dyDescent="0.2">
      <c r="A10" s="139">
        <v>3</v>
      </c>
      <c r="B10" s="140" t="s">
        <v>75</v>
      </c>
      <c r="C10" s="172" t="s">
        <v>76</v>
      </c>
      <c r="D10" s="141" t="s">
        <v>72</v>
      </c>
      <c r="E10" s="185">
        <v>110.88</v>
      </c>
      <c r="F10" s="142"/>
      <c r="G10" s="143">
        <f t="shared" si="0"/>
        <v>0</v>
      </c>
      <c r="O10" s="215">
        <v>2</v>
      </c>
      <c r="AA10" s="121">
        <v>12</v>
      </c>
      <c r="AB10" s="121">
        <v>0</v>
      </c>
      <c r="AC10" s="121">
        <v>3</v>
      </c>
      <c r="AZ10" s="121">
        <v>1</v>
      </c>
      <c r="BA10" s="121">
        <f t="shared" si="1"/>
        <v>0</v>
      </c>
      <c r="BB10" s="121">
        <f t="shared" si="2"/>
        <v>0</v>
      </c>
      <c r="BC10" s="121">
        <f t="shared" si="3"/>
        <v>0</v>
      </c>
      <c r="BD10" s="121">
        <f t="shared" si="4"/>
        <v>0</v>
      </c>
      <c r="BE10" s="121">
        <f t="shared" si="5"/>
        <v>0</v>
      </c>
      <c r="CZ10" s="121">
        <v>0</v>
      </c>
    </row>
    <row r="11" spans="1:104" s="121" customFormat="1" x14ac:dyDescent="0.2">
      <c r="A11" s="139">
        <v>4</v>
      </c>
      <c r="B11" s="140" t="s">
        <v>77</v>
      </c>
      <c r="C11" s="172" t="s">
        <v>78</v>
      </c>
      <c r="D11" s="141" t="s">
        <v>72</v>
      </c>
      <c r="E11" s="185">
        <v>110.88</v>
      </c>
      <c r="F11" s="142"/>
      <c r="G11" s="143">
        <f t="shared" si="0"/>
        <v>0</v>
      </c>
      <c r="O11" s="215">
        <v>2</v>
      </c>
      <c r="AA11" s="121">
        <v>12</v>
      </c>
      <c r="AB11" s="121">
        <v>0</v>
      </c>
      <c r="AC11" s="121">
        <v>4</v>
      </c>
      <c r="AZ11" s="121">
        <v>1</v>
      </c>
      <c r="BA11" s="121">
        <f t="shared" si="1"/>
        <v>0</v>
      </c>
      <c r="BB11" s="121">
        <f t="shared" si="2"/>
        <v>0</v>
      </c>
      <c r="BC11" s="121">
        <f t="shared" si="3"/>
        <v>0</v>
      </c>
      <c r="BD11" s="121">
        <f t="shared" si="4"/>
        <v>0</v>
      </c>
      <c r="BE11" s="121">
        <f t="shared" si="5"/>
        <v>0</v>
      </c>
      <c r="CZ11" s="121">
        <v>0</v>
      </c>
    </row>
    <row r="12" spans="1:104" s="121" customFormat="1" x14ac:dyDescent="0.2">
      <c r="A12" s="139">
        <v>5</v>
      </c>
      <c r="B12" s="140" t="s">
        <v>79</v>
      </c>
      <c r="C12" s="172" t="s">
        <v>80</v>
      </c>
      <c r="D12" s="141" t="s">
        <v>72</v>
      </c>
      <c r="E12" s="185">
        <v>110.88</v>
      </c>
      <c r="F12" s="142"/>
      <c r="G12" s="143">
        <f t="shared" si="0"/>
        <v>0</v>
      </c>
      <c r="O12" s="215">
        <v>2</v>
      </c>
      <c r="AA12" s="121">
        <v>12</v>
      </c>
      <c r="AB12" s="121">
        <v>0</v>
      </c>
      <c r="AC12" s="121">
        <v>5</v>
      </c>
      <c r="AZ12" s="121">
        <v>1</v>
      </c>
      <c r="BA12" s="121">
        <f t="shared" si="1"/>
        <v>0</v>
      </c>
      <c r="BB12" s="121">
        <f t="shared" si="2"/>
        <v>0</v>
      </c>
      <c r="BC12" s="121">
        <f t="shared" si="3"/>
        <v>0</v>
      </c>
      <c r="BD12" s="121">
        <f t="shared" si="4"/>
        <v>0</v>
      </c>
      <c r="BE12" s="121">
        <f t="shared" si="5"/>
        <v>0</v>
      </c>
      <c r="CZ12" s="121">
        <v>0</v>
      </c>
    </row>
    <row r="13" spans="1:104" s="121" customFormat="1" x14ac:dyDescent="0.2">
      <c r="A13" s="170">
        <v>6</v>
      </c>
      <c r="B13" s="171" t="s">
        <v>81</v>
      </c>
      <c r="C13" s="172" t="s">
        <v>215</v>
      </c>
      <c r="D13" s="141" t="s">
        <v>82</v>
      </c>
      <c r="E13" s="142">
        <v>276.20999999999998</v>
      </c>
      <c r="F13" s="142"/>
      <c r="G13" s="143">
        <f t="shared" si="0"/>
        <v>0</v>
      </c>
      <c r="O13" s="215">
        <v>2</v>
      </c>
      <c r="AA13" s="121">
        <v>12</v>
      </c>
      <c r="AB13" s="121">
        <v>0</v>
      </c>
      <c r="AC13" s="121">
        <v>6</v>
      </c>
      <c r="AZ13" s="121">
        <v>1</v>
      </c>
      <c r="BA13" s="121">
        <f t="shared" si="1"/>
        <v>0</v>
      </c>
      <c r="BB13" s="121">
        <f t="shared" si="2"/>
        <v>0</v>
      </c>
      <c r="BC13" s="121">
        <f t="shared" si="3"/>
        <v>0</v>
      </c>
      <c r="BD13" s="121">
        <f t="shared" si="4"/>
        <v>0</v>
      </c>
      <c r="BE13" s="121">
        <f t="shared" si="5"/>
        <v>0</v>
      </c>
      <c r="CZ13" s="121">
        <v>0</v>
      </c>
    </row>
    <row r="14" spans="1:104" s="121" customFormat="1" x14ac:dyDescent="0.2">
      <c r="A14" s="144"/>
      <c r="B14" s="145" t="s">
        <v>68</v>
      </c>
      <c r="C14" s="146" t="str">
        <f>CONCATENATE(B7," ",C7)</f>
        <v>1 Zemní práce</v>
      </c>
      <c r="D14" s="144"/>
      <c r="E14" s="147"/>
      <c r="F14" s="147"/>
      <c r="G14" s="148">
        <f>SUM(G7:G13)</f>
        <v>0</v>
      </c>
      <c r="O14" s="215">
        <v>4</v>
      </c>
      <c r="BA14" s="217">
        <f>SUM(BA7:BA13)</f>
        <v>0</v>
      </c>
      <c r="BB14" s="217">
        <f>SUM(BB7:BB13)</f>
        <v>0</v>
      </c>
      <c r="BC14" s="217">
        <f>SUM(BC7:BC13)</f>
        <v>0</v>
      </c>
      <c r="BD14" s="217">
        <f>SUM(BD7:BD13)</f>
        <v>0</v>
      </c>
      <c r="BE14" s="217">
        <f>SUM(BE7:BE13)</f>
        <v>0</v>
      </c>
    </row>
    <row r="15" spans="1:104" s="121" customFormat="1" x14ac:dyDescent="0.2">
      <c r="A15" s="133" t="s">
        <v>65</v>
      </c>
      <c r="B15" s="134" t="s">
        <v>83</v>
      </c>
      <c r="C15" s="135" t="s">
        <v>84</v>
      </c>
      <c r="D15" s="136"/>
      <c r="E15" s="137"/>
      <c r="F15" s="137"/>
      <c r="G15" s="138"/>
      <c r="H15" s="214"/>
      <c r="I15" s="214"/>
      <c r="O15" s="215">
        <v>1</v>
      </c>
    </row>
    <row r="16" spans="1:104" s="121" customFormat="1" x14ac:dyDescent="0.2">
      <c r="A16" s="170">
        <v>7</v>
      </c>
      <c r="B16" s="171" t="s">
        <v>85</v>
      </c>
      <c r="C16" s="172" t="s">
        <v>216</v>
      </c>
      <c r="D16" s="141" t="s">
        <v>72</v>
      </c>
      <c r="E16" s="142">
        <v>38.799999999999997</v>
      </c>
      <c r="F16" s="142"/>
      <c r="G16" s="143">
        <f t="shared" ref="G16:G21" si="6">E16*F16</f>
        <v>0</v>
      </c>
      <c r="O16" s="215">
        <v>2</v>
      </c>
      <c r="AA16" s="121">
        <v>12</v>
      </c>
      <c r="AB16" s="121">
        <v>0</v>
      </c>
      <c r="AC16" s="121">
        <v>7</v>
      </c>
      <c r="AZ16" s="121">
        <v>1</v>
      </c>
      <c r="BA16" s="121">
        <f t="shared" ref="BA16:BA21" si="7">IF(AZ16=1,G16,0)</f>
        <v>0</v>
      </c>
      <c r="BB16" s="121">
        <f t="shared" ref="BB16:BB21" si="8">IF(AZ16=2,G16,0)</f>
        <v>0</v>
      </c>
      <c r="BC16" s="121">
        <f t="shared" ref="BC16:BC21" si="9">IF(AZ16=3,G16,0)</f>
        <v>0</v>
      </c>
      <c r="BD16" s="121">
        <f t="shared" ref="BD16:BD21" si="10">IF(AZ16=4,G16,0)</f>
        <v>0</v>
      </c>
      <c r="BE16" s="121">
        <f t="shared" ref="BE16:BE21" si="11">IF(AZ16=5,G16,0)</f>
        <v>0</v>
      </c>
      <c r="CZ16" s="121">
        <v>1.8180000000000001</v>
      </c>
    </row>
    <row r="17" spans="1:104" s="121" customFormat="1" x14ac:dyDescent="0.2">
      <c r="A17" s="170">
        <v>8</v>
      </c>
      <c r="B17" s="171" t="s">
        <v>285</v>
      </c>
      <c r="C17" s="172" t="s">
        <v>249</v>
      </c>
      <c r="D17" s="141" t="s">
        <v>72</v>
      </c>
      <c r="E17" s="185">
        <v>27.72</v>
      </c>
      <c r="F17" s="142"/>
      <c r="G17" s="143">
        <f t="shared" si="6"/>
        <v>0</v>
      </c>
      <c r="O17" s="215">
        <v>2</v>
      </c>
      <c r="AA17" s="121">
        <v>12</v>
      </c>
      <c r="AB17" s="121">
        <v>0</v>
      </c>
      <c r="AC17" s="121">
        <v>8</v>
      </c>
      <c r="AZ17" s="121">
        <v>1</v>
      </c>
      <c r="BA17" s="121">
        <f t="shared" si="7"/>
        <v>0</v>
      </c>
      <c r="BB17" s="121">
        <f t="shared" si="8"/>
        <v>0</v>
      </c>
      <c r="BC17" s="121">
        <f t="shared" si="9"/>
        <v>0</v>
      </c>
      <c r="BD17" s="121">
        <f t="shared" si="10"/>
        <v>0</v>
      </c>
      <c r="BE17" s="121">
        <f t="shared" si="11"/>
        <v>0</v>
      </c>
      <c r="CZ17" s="121">
        <v>2.4169299999999998</v>
      </c>
    </row>
    <row r="18" spans="1:104" s="121" customFormat="1" x14ac:dyDescent="0.2">
      <c r="A18" s="139">
        <v>9</v>
      </c>
      <c r="B18" s="171" t="s">
        <v>286</v>
      </c>
      <c r="C18" s="172" t="s">
        <v>250</v>
      </c>
      <c r="D18" s="141" t="s">
        <v>82</v>
      </c>
      <c r="E18" s="185">
        <v>95.2</v>
      </c>
      <c r="F18" s="142"/>
      <c r="G18" s="143">
        <f t="shared" si="6"/>
        <v>0</v>
      </c>
      <c r="O18" s="215">
        <v>2</v>
      </c>
      <c r="AA18" s="121">
        <v>12</v>
      </c>
      <c r="AB18" s="121">
        <v>0</v>
      </c>
      <c r="AC18" s="121">
        <v>9</v>
      </c>
      <c r="AZ18" s="121">
        <v>1</v>
      </c>
      <c r="BA18" s="121">
        <f t="shared" si="7"/>
        <v>0</v>
      </c>
      <c r="BB18" s="121">
        <f t="shared" si="8"/>
        <v>0</v>
      </c>
      <c r="BC18" s="121">
        <f t="shared" si="9"/>
        <v>0</v>
      </c>
      <c r="BD18" s="121">
        <f t="shared" si="10"/>
        <v>0</v>
      </c>
      <c r="BE18" s="121">
        <f t="shared" si="11"/>
        <v>0</v>
      </c>
      <c r="CZ18" s="121">
        <v>3.925E-2</v>
      </c>
    </row>
    <row r="19" spans="1:104" s="121" customFormat="1" x14ac:dyDescent="0.2">
      <c r="A19" s="139">
        <v>10</v>
      </c>
      <c r="B19" s="140" t="s">
        <v>287</v>
      </c>
      <c r="C19" s="172" t="s">
        <v>251</v>
      </c>
      <c r="D19" s="141" t="s">
        <v>82</v>
      </c>
      <c r="E19" s="185">
        <v>95.2</v>
      </c>
      <c r="F19" s="142"/>
      <c r="G19" s="143">
        <f t="shared" si="6"/>
        <v>0</v>
      </c>
      <c r="O19" s="215">
        <v>2</v>
      </c>
      <c r="AA19" s="121">
        <v>12</v>
      </c>
      <c r="AB19" s="121">
        <v>0</v>
      </c>
      <c r="AC19" s="121">
        <v>10</v>
      </c>
      <c r="AZ19" s="121">
        <v>1</v>
      </c>
      <c r="BA19" s="121">
        <f t="shared" si="7"/>
        <v>0</v>
      </c>
      <c r="BB19" s="121">
        <f t="shared" si="8"/>
        <v>0</v>
      </c>
      <c r="BC19" s="121">
        <f t="shared" si="9"/>
        <v>0</v>
      </c>
      <c r="BD19" s="121">
        <f t="shared" si="10"/>
        <v>0</v>
      </c>
      <c r="BE19" s="121">
        <f t="shared" si="11"/>
        <v>0</v>
      </c>
      <c r="CZ19" s="121">
        <v>0</v>
      </c>
    </row>
    <row r="20" spans="1:104" s="121" customFormat="1" x14ac:dyDescent="0.2">
      <c r="A20" s="170">
        <v>11</v>
      </c>
      <c r="B20" s="171" t="s">
        <v>86</v>
      </c>
      <c r="C20" s="172" t="s">
        <v>252</v>
      </c>
      <c r="D20" s="141" t="s">
        <v>72</v>
      </c>
      <c r="E20" s="185">
        <v>94.25</v>
      </c>
      <c r="F20" s="142"/>
      <c r="G20" s="143">
        <f t="shared" si="6"/>
        <v>0</v>
      </c>
      <c r="O20" s="215">
        <v>2</v>
      </c>
      <c r="AA20" s="121">
        <v>12</v>
      </c>
      <c r="AB20" s="121">
        <v>0</v>
      </c>
      <c r="AC20" s="121">
        <v>11</v>
      </c>
      <c r="AZ20" s="121">
        <v>1</v>
      </c>
      <c r="BA20" s="121">
        <f t="shared" si="7"/>
        <v>0</v>
      </c>
      <c r="BB20" s="121">
        <f t="shared" si="8"/>
        <v>0</v>
      </c>
      <c r="BC20" s="121">
        <f t="shared" si="9"/>
        <v>0</v>
      </c>
      <c r="BD20" s="121">
        <f t="shared" si="10"/>
        <v>0</v>
      </c>
      <c r="BE20" s="121">
        <f t="shared" si="11"/>
        <v>0</v>
      </c>
      <c r="CZ20" s="121">
        <v>3.04718</v>
      </c>
    </row>
    <row r="21" spans="1:104" s="121" customFormat="1" ht="22.5" x14ac:dyDescent="0.2">
      <c r="A21" s="170">
        <v>12</v>
      </c>
      <c r="B21" s="171" t="s">
        <v>288</v>
      </c>
      <c r="C21" s="172" t="s">
        <v>253</v>
      </c>
      <c r="D21" s="141" t="s">
        <v>87</v>
      </c>
      <c r="E21" s="185">
        <v>1.1000000000000001</v>
      </c>
      <c r="F21" s="142"/>
      <c r="G21" s="143">
        <f t="shared" si="6"/>
        <v>0</v>
      </c>
      <c r="O21" s="215">
        <v>2</v>
      </c>
      <c r="AA21" s="121">
        <v>12</v>
      </c>
      <c r="AB21" s="121">
        <v>0</v>
      </c>
      <c r="AC21" s="121">
        <v>12</v>
      </c>
      <c r="AZ21" s="121">
        <v>1</v>
      </c>
      <c r="BA21" s="121">
        <f t="shared" si="7"/>
        <v>0</v>
      </c>
      <c r="BB21" s="121">
        <f t="shared" si="8"/>
        <v>0</v>
      </c>
      <c r="BC21" s="121">
        <f t="shared" si="9"/>
        <v>0</v>
      </c>
      <c r="BD21" s="121">
        <f t="shared" si="10"/>
        <v>0</v>
      </c>
      <c r="BE21" s="121">
        <f t="shared" si="11"/>
        <v>0</v>
      </c>
      <c r="CZ21" s="121">
        <v>1.0570200000000001</v>
      </c>
    </row>
    <row r="22" spans="1:104" s="121" customFormat="1" x14ac:dyDescent="0.2">
      <c r="A22" s="144"/>
      <c r="B22" s="145" t="s">
        <v>68</v>
      </c>
      <c r="C22" s="146" t="str">
        <f>CONCATENATE(B15," ",C15)</f>
        <v>2 Základy,zvláštní zakládání</v>
      </c>
      <c r="D22" s="144"/>
      <c r="E22" s="147"/>
      <c r="F22" s="147"/>
      <c r="G22" s="148">
        <f>SUM(G15:G21)</f>
        <v>0</v>
      </c>
      <c r="O22" s="215">
        <v>4</v>
      </c>
      <c r="BA22" s="217">
        <f>SUM(BA15:BA21)</f>
        <v>0</v>
      </c>
      <c r="BB22" s="217">
        <f>SUM(BB15:BB21)</f>
        <v>0</v>
      </c>
      <c r="BC22" s="217">
        <f>SUM(BC15:BC21)</f>
        <v>0</v>
      </c>
      <c r="BD22" s="217">
        <f>SUM(BD15:BD21)</f>
        <v>0</v>
      </c>
      <c r="BE22" s="217">
        <f>SUM(BE15:BE21)</f>
        <v>0</v>
      </c>
    </row>
    <row r="23" spans="1:104" s="121" customFormat="1" x14ac:dyDescent="0.2">
      <c r="A23" s="133" t="s">
        <v>65</v>
      </c>
      <c r="B23" s="134" t="s">
        <v>88</v>
      </c>
      <c r="C23" s="135" t="s">
        <v>89</v>
      </c>
      <c r="D23" s="136"/>
      <c r="E23" s="137"/>
      <c r="F23" s="137"/>
      <c r="G23" s="138"/>
      <c r="H23" s="214"/>
      <c r="I23" s="214"/>
      <c r="O23" s="215">
        <v>1</v>
      </c>
    </row>
    <row r="24" spans="1:104" s="121" customFormat="1" x14ac:dyDescent="0.2">
      <c r="A24" s="170">
        <v>13</v>
      </c>
      <c r="B24" s="171" t="s">
        <v>90</v>
      </c>
      <c r="C24" s="172" t="s">
        <v>217</v>
      </c>
      <c r="D24" s="141" t="s">
        <v>82</v>
      </c>
      <c r="E24" s="185">
        <v>280.44</v>
      </c>
      <c r="F24" s="142"/>
      <c r="G24" s="143">
        <f t="shared" ref="G24:G28" si="12">E24*F24</f>
        <v>0</v>
      </c>
      <c r="O24" s="215">
        <v>2</v>
      </c>
      <c r="AA24" s="121">
        <v>12</v>
      </c>
      <c r="AB24" s="121">
        <v>0</v>
      </c>
      <c r="AC24" s="121">
        <v>13</v>
      </c>
      <c r="AZ24" s="121">
        <v>1</v>
      </c>
      <c r="BA24" s="121">
        <f t="shared" ref="BA24:BA28" si="13">IF(AZ24=1,G24,0)</f>
        <v>0</v>
      </c>
      <c r="BB24" s="121">
        <f t="shared" ref="BB24:BB28" si="14">IF(AZ24=2,G24,0)</f>
        <v>0</v>
      </c>
      <c r="BC24" s="121">
        <f t="shared" ref="BC24:BC28" si="15">IF(AZ24=3,G24,0)</f>
        <v>0</v>
      </c>
      <c r="BD24" s="121">
        <f t="shared" ref="BD24:BD28" si="16">IF(AZ24=4,G24,0)</f>
        <v>0</v>
      </c>
      <c r="BE24" s="121">
        <f t="shared" ref="BE24:BE28" si="17">IF(AZ24=5,G24,0)</f>
        <v>0</v>
      </c>
      <c r="CZ24" s="121">
        <v>0.30604999999999999</v>
      </c>
    </row>
    <row r="25" spans="1:104" s="121" customFormat="1" ht="22.5" x14ac:dyDescent="0.2">
      <c r="A25" s="170">
        <v>15</v>
      </c>
      <c r="B25" s="171" t="s">
        <v>91</v>
      </c>
      <c r="C25" s="172" t="s">
        <v>207</v>
      </c>
      <c r="D25" s="141" t="s">
        <v>92</v>
      </c>
      <c r="E25" s="142">
        <v>8</v>
      </c>
      <c r="F25" s="142"/>
      <c r="G25" s="143">
        <f t="shared" si="12"/>
        <v>0</v>
      </c>
      <c r="O25" s="215">
        <v>2</v>
      </c>
      <c r="AA25" s="121">
        <v>12</v>
      </c>
      <c r="AB25" s="121">
        <v>0</v>
      </c>
      <c r="AC25" s="121">
        <v>15</v>
      </c>
      <c r="AZ25" s="121">
        <v>1</v>
      </c>
      <c r="BA25" s="121">
        <f t="shared" si="13"/>
        <v>0</v>
      </c>
      <c r="BB25" s="121">
        <f t="shared" si="14"/>
        <v>0</v>
      </c>
      <c r="BC25" s="121">
        <f t="shared" si="15"/>
        <v>0</v>
      </c>
      <c r="BD25" s="121">
        <f t="shared" si="16"/>
        <v>0</v>
      </c>
      <c r="BE25" s="121">
        <f t="shared" si="17"/>
        <v>0</v>
      </c>
      <c r="CZ25" s="121">
        <v>0.12569</v>
      </c>
    </row>
    <row r="26" spans="1:104" s="121" customFormat="1" ht="22.5" customHeight="1" x14ac:dyDescent="0.2">
      <c r="A26" s="170">
        <v>16</v>
      </c>
      <c r="B26" s="171" t="s">
        <v>93</v>
      </c>
      <c r="C26" s="172" t="s">
        <v>198</v>
      </c>
      <c r="D26" s="141" t="s">
        <v>72</v>
      </c>
      <c r="E26" s="142">
        <v>0.28000000000000003</v>
      </c>
      <c r="F26" s="142"/>
      <c r="G26" s="143">
        <f t="shared" si="12"/>
        <v>0</v>
      </c>
      <c r="O26" s="215">
        <v>2</v>
      </c>
      <c r="AA26" s="121">
        <v>12</v>
      </c>
      <c r="AB26" s="121">
        <v>0</v>
      </c>
      <c r="AC26" s="121">
        <v>16</v>
      </c>
      <c r="AZ26" s="121">
        <v>1</v>
      </c>
      <c r="BA26" s="121">
        <f t="shared" si="13"/>
        <v>0</v>
      </c>
      <c r="BB26" s="121">
        <f t="shared" si="14"/>
        <v>0</v>
      </c>
      <c r="BC26" s="121">
        <f t="shared" si="15"/>
        <v>0</v>
      </c>
      <c r="BD26" s="121">
        <f t="shared" si="16"/>
        <v>0</v>
      </c>
      <c r="BE26" s="121">
        <f t="shared" si="17"/>
        <v>0</v>
      </c>
      <c r="CZ26" s="121">
        <v>1.9332</v>
      </c>
    </row>
    <row r="27" spans="1:104" s="121" customFormat="1" ht="22.5" customHeight="1" x14ac:dyDescent="0.2">
      <c r="A27" s="170">
        <v>17</v>
      </c>
      <c r="B27" s="171" t="s">
        <v>94</v>
      </c>
      <c r="C27" s="172" t="s">
        <v>199</v>
      </c>
      <c r="D27" s="141" t="s">
        <v>87</v>
      </c>
      <c r="E27" s="142">
        <v>0.3</v>
      </c>
      <c r="F27" s="142"/>
      <c r="G27" s="143">
        <f t="shared" si="12"/>
        <v>0</v>
      </c>
      <c r="O27" s="215">
        <v>2</v>
      </c>
      <c r="AA27" s="121">
        <v>12</v>
      </c>
      <c r="AB27" s="121">
        <v>0</v>
      </c>
      <c r="AC27" s="121">
        <v>17</v>
      </c>
      <c r="AZ27" s="121">
        <v>1</v>
      </c>
      <c r="BA27" s="121">
        <f t="shared" si="13"/>
        <v>0</v>
      </c>
      <c r="BB27" s="121">
        <f t="shared" si="14"/>
        <v>0</v>
      </c>
      <c r="BC27" s="121">
        <f t="shared" si="15"/>
        <v>0</v>
      </c>
      <c r="BD27" s="121">
        <f t="shared" si="16"/>
        <v>0</v>
      </c>
      <c r="BE27" s="121">
        <f t="shared" si="17"/>
        <v>0</v>
      </c>
      <c r="CZ27" s="121">
        <v>1.0970899999999999</v>
      </c>
    </row>
    <row r="28" spans="1:104" s="121" customFormat="1" x14ac:dyDescent="0.2">
      <c r="A28" s="139">
        <v>18</v>
      </c>
      <c r="B28" s="140" t="s">
        <v>95</v>
      </c>
      <c r="C28" s="172" t="s">
        <v>96</v>
      </c>
      <c r="D28" s="141" t="s">
        <v>82</v>
      </c>
      <c r="E28" s="142">
        <v>1.84</v>
      </c>
      <c r="F28" s="142"/>
      <c r="G28" s="143">
        <f t="shared" si="12"/>
        <v>0</v>
      </c>
      <c r="O28" s="215">
        <v>2</v>
      </c>
      <c r="AA28" s="121">
        <v>12</v>
      </c>
      <c r="AB28" s="121">
        <v>0</v>
      </c>
      <c r="AC28" s="121">
        <v>18</v>
      </c>
      <c r="AZ28" s="121">
        <v>1</v>
      </c>
      <c r="BA28" s="121">
        <f t="shared" si="13"/>
        <v>0</v>
      </c>
      <c r="BB28" s="121">
        <f t="shared" si="14"/>
        <v>0</v>
      </c>
      <c r="BC28" s="121">
        <f t="shared" si="15"/>
        <v>0</v>
      </c>
      <c r="BD28" s="121">
        <f t="shared" si="16"/>
        <v>0</v>
      </c>
      <c r="BE28" s="121">
        <f t="shared" si="17"/>
        <v>0</v>
      </c>
      <c r="CZ28" s="121">
        <v>0.18323999999999999</v>
      </c>
    </row>
    <row r="29" spans="1:104" s="121" customFormat="1" x14ac:dyDescent="0.2">
      <c r="A29" s="144"/>
      <c r="B29" s="145" t="s">
        <v>68</v>
      </c>
      <c r="C29" s="146" t="str">
        <f>CONCATENATE(B23," ",C23)</f>
        <v>3 Svislé a kompletní konstrukce</v>
      </c>
      <c r="D29" s="144"/>
      <c r="E29" s="147"/>
      <c r="F29" s="147"/>
      <c r="G29" s="148">
        <f>SUM(G23:G28)</f>
        <v>0</v>
      </c>
      <c r="O29" s="215">
        <v>4</v>
      </c>
      <c r="BA29" s="217">
        <f>SUM(BA23:BA28)</f>
        <v>0</v>
      </c>
      <c r="BB29" s="217">
        <f>SUM(BB23:BB28)</f>
        <v>0</v>
      </c>
      <c r="BC29" s="217">
        <f>SUM(BC23:BC28)</f>
        <v>0</v>
      </c>
      <c r="BD29" s="217">
        <f>SUM(BD23:BD28)</f>
        <v>0</v>
      </c>
      <c r="BE29" s="217">
        <f>SUM(BE23:BE28)</f>
        <v>0</v>
      </c>
    </row>
    <row r="30" spans="1:104" s="121" customFormat="1" x14ac:dyDescent="0.2">
      <c r="A30" s="133" t="s">
        <v>65</v>
      </c>
      <c r="B30" s="134" t="s">
        <v>97</v>
      </c>
      <c r="C30" s="135" t="s">
        <v>98</v>
      </c>
      <c r="D30" s="136"/>
      <c r="E30" s="137"/>
      <c r="F30" s="137"/>
      <c r="G30" s="138"/>
      <c r="H30" s="214"/>
      <c r="I30" s="214"/>
      <c r="O30" s="215">
        <v>1</v>
      </c>
    </row>
    <row r="31" spans="1:104" s="121" customFormat="1" x14ac:dyDescent="0.2">
      <c r="A31" s="139">
        <v>19</v>
      </c>
      <c r="B31" s="140" t="s">
        <v>99</v>
      </c>
      <c r="C31" s="172" t="s">
        <v>100</v>
      </c>
      <c r="D31" s="141" t="s">
        <v>101</v>
      </c>
      <c r="E31" s="185">
        <v>160</v>
      </c>
      <c r="F31" s="142"/>
      <c r="G31" s="143">
        <f>E31*F31</f>
        <v>0</v>
      </c>
      <c r="O31" s="215">
        <v>2</v>
      </c>
      <c r="AA31" s="121">
        <v>12</v>
      </c>
      <c r="AB31" s="121">
        <v>0</v>
      </c>
      <c r="AC31" s="121">
        <v>19</v>
      </c>
      <c r="AZ31" s="121">
        <v>1</v>
      </c>
      <c r="BA31" s="121">
        <f>IF(AZ31=1,G31,0)</f>
        <v>0</v>
      </c>
      <c r="BB31" s="121">
        <f>IF(AZ31=2,G31,0)</f>
        <v>0</v>
      </c>
      <c r="BC31" s="121">
        <f>IF(AZ31=3,G31,0)</f>
        <v>0</v>
      </c>
      <c r="BD31" s="121">
        <f>IF(AZ31=4,G31,0)</f>
        <v>0</v>
      </c>
      <c r="BE31" s="121">
        <f>IF(AZ31=5,G31,0)</f>
        <v>0</v>
      </c>
      <c r="CZ31" s="121">
        <v>2.768E-2</v>
      </c>
    </row>
    <row r="32" spans="1:104" s="121" customFormat="1" x14ac:dyDescent="0.2">
      <c r="A32" s="139">
        <v>20</v>
      </c>
      <c r="B32" s="140" t="s">
        <v>102</v>
      </c>
      <c r="C32" s="172" t="s">
        <v>103</v>
      </c>
      <c r="D32" s="141" t="s">
        <v>72</v>
      </c>
      <c r="E32" s="185">
        <v>4.68</v>
      </c>
      <c r="F32" s="142"/>
      <c r="G32" s="143">
        <f>E32*F32</f>
        <v>0</v>
      </c>
      <c r="O32" s="215">
        <v>2</v>
      </c>
      <c r="AA32" s="121">
        <v>12</v>
      </c>
      <c r="AB32" s="121">
        <v>0</v>
      </c>
      <c r="AC32" s="121">
        <v>20</v>
      </c>
      <c r="AZ32" s="121">
        <v>1</v>
      </c>
      <c r="BA32" s="121">
        <f>IF(AZ32=1,G32,0)</f>
        <v>0</v>
      </c>
      <c r="BB32" s="121">
        <f>IF(AZ32=2,G32,0)</f>
        <v>0</v>
      </c>
      <c r="BC32" s="121">
        <f>IF(AZ32=3,G32,0)</f>
        <v>0</v>
      </c>
      <c r="BD32" s="121">
        <f>IF(AZ32=4,G32,0)</f>
        <v>0</v>
      </c>
      <c r="BE32" s="121">
        <f>IF(AZ32=5,G32,0)</f>
        <v>0</v>
      </c>
      <c r="CZ32" s="121">
        <v>2.4171</v>
      </c>
    </row>
    <row r="33" spans="1:104" s="121" customFormat="1" x14ac:dyDescent="0.2">
      <c r="A33" s="170">
        <v>21</v>
      </c>
      <c r="B33" s="171" t="s">
        <v>104</v>
      </c>
      <c r="C33" s="172" t="s">
        <v>218</v>
      </c>
      <c r="D33" s="141" t="s">
        <v>87</v>
      </c>
      <c r="E33" s="185">
        <v>0.24</v>
      </c>
      <c r="F33" s="142"/>
      <c r="G33" s="143">
        <f>E33*F33</f>
        <v>0</v>
      </c>
      <c r="O33" s="215">
        <v>2</v>
      </c>
      <c r="AA33" s="121">
        <v>12</v>
      </c>
      <c r="AB33" s="121">
        <v>0</v>
      </c>
      <c r="AC33" s="121">
        <v>21</v>
      </c>
      <c r="AZ33" s="121">
        <v>1</v>
      </c>
      <c r="BA33" s="121">
        <f>IF(AZ33=1,G33,0)</f>
        <v>0</v>
      </c>
      <c r="BB33" s="121">
        <f>IF(AZ33=2,G33,0)</f>
        <v>0</v>
      </c>
      <c r="BC33" s="121">
        <f>IF(AZ33=3,G33,0)</f>
        <v>0</v>
      </c>
      <c r="BD33" s="121">
        <f>IF(AZ33=4,G33,0)</f>
        <v>0</v>
      </c>
      <c r="BE33" s="121">
        <f>IF(AZ33=5,G33,0)</f>
        <v>0</v>
      </c>
      <c r="CZ33" s="121">
        <v>1.0166500000000001</v>
      </c>
    </row>
    <row r="34" spans="1:104" s="121" customFormat="1" x14ac:dyDescent="0.2">
      <c r="A34" s="144"/>
      <c r="B34" s="145" t="s">
        <v>68</v>
      </c>
      <c r="C34" s="146" t="str">
        <f>CONCATENATE(B30," ",C30)</f>
        <v>4 Vodorovné konstrukce</v>
      </c>
      <c r="D34" s="144"/>
      <c r="E34" s="147"/>
      <c r="F34" s="147"/>
      <c r="G34" s="148">
        <f>SUM(G30:G33)</f>
        <v>0</v>
      </c>
      <c r="O34" s="215">
        <v>4</v>
      </c>
      <c r="BA34" s="217">
        <f>SUM(BA30:BA33)</f>
        <v>0</v>
      </c>
      <c r="BB34" s="217">
        <f>SUM(BB30:BB33)</f>
        <v>0</v>
      </c>
      <c r="BC34" s="217">
        <f>SUM(BC30:BC33)</f>
        <v>0</v>
      </c>
      <c r="BD34" s="217">
        <f>SUM(BD30:BD33)</f>
        <v>0</v>
      </c>
      <c r="BE34" s="217">
        <f>SUM(BE30:BE33)</f>
        <v>0</v>
      </c>
    </row>
    <row r="35" spans="1:104" s="121" customFormat="1" x14ac:dyDescent="0.2">
      <c r="A35" s="133" t="s">
        <v>65</v>
      </c>
      <c r="B35" s="134" t="s">
        <v>105</v>
      </c>
      <c r="C35" s="135" t="s">
        <v>197</v>
      </c>
      <c r="D35" s="136"/>
      <c r="E35" s="137"/>
      <c r="F35" s="137"/>
      <c r="G35" s="138"/>
      <c r="H35" s="214"/>
      <c r="I35" s="214"/>
      <c r="O35" s="215">
        <v>1</v>
      </c>
    </row>
    <row r="36" spans="1:104" s="121" customFormat="1" ht="22.5" x14ac:dyDescent="0.2">
      <c r="A36" s="170">
        <v>22</v>
      </c>
      <c r="B36" s="171" t="s">
        <v>106</v>
      </c>
      <c r="C36" s="172" t="s">
        <v>219</v>
      </c>
      <c r="D36" s="141" t="s">
        <v>82</v>
      </c>
      <c r="E36" s="185">
        <v>22.32</v>
      </c>
      <c r="F36" s="142"/>
      <c r="G36" s="143">
        <f>E36*F36</f>
        <v>0</v>
      </c>
      <c r="O36" s="215">
        <v>2</v>
      </c>
      <c r="AA36" s="121">
        <v>12</v>
      </c>
      <c r="AB36" s="121">
        <v>0</v>
      </c>
      <c r="AC36" s="121">
        <v>22</v>
      </c>
      <c r="AZ36" s="121">
        <v>1</v>
      </c>
      <c r="BA36" s="121">
        <f>IF(AZ36=1,G36,0)</f>
        <v>0</v>
      </c>
      <c r="BB36" s="121">
        <f>IF(AZ36=2,G36,0)</f>
        <v>0</v>
      </c>
      <c r="BC36" s="121">
        <f>IF(AZ36=3,G36,0)</f>
        <v>0</v>
      </c>
      <c r="BD36" s="121">
        <f>IF(AZ36=4,G36,0)</f>
        <v>0</v>
      </c>
      <c r="BE36" s="121">
        <f>IF(AZ36=5,G36,0)</f>
        <v>0</v>
      </c>
      <c r="CZ36" s="121">
        <v>8.0030000000000004E-2</v>
      </c>
    </row>
    <row r="37" spans="1:104" s="121" customFormat="1" ht="22.5" x14ac:dyDescent="0.2">
      <c r="A37" s="170">
        <v>23</v>
      </c>
      <c r="B37" s="171" t="s">
        <v>107</v>
      </c>
      <c r="C37" s="172" t="s">
        <v>108</v>
      </c>
      <c r="D37" s="141" t="s">
        <v>82</v>
      </c>
      <c r="E37" s="185">
        <v>22.32</v>
      </c>
      <c r="F37" s="142"/>
      <c r="G37" s="143">
        <f>E37*F37</f>
        <v>0</v>
      </c>
      <c r="O37" s="215">
        <v>2</v>
      </c>
      <c r="AA37" s="121">
        <v>12</v>
      </c>
      <c r="AB37" s="121">
        <v>0</v>
      </c>
      <c r="AC37" s="121">
        <v>23</v>
      </c>
      <c r="AZ37" s="121">
        <v>1</v>
      </c>
      <c r="BA37" s="121">
        <f>IF(AZ37=1,G37,0)</f>
        <v>0</v>
      </c>
      <c r="BB37" s="121">
        <f>IF(AZ37=2,G37,0)</f>
        <v>0</v>
      </c>
      <c r="BC37" s="121">
        <f>IF(AZ37=3,G37,0)</f>
        <v>0</v>
      </c>
      <c r="BD37" s="121">
        <f>IF(AZ37=4,G37,0)</f>
        <v>0</v>
      </c>
      <c r="BE37" s="121">
        <f>IF(AZ37=5,G37,0)</f>
        <v>0</v>
      </c>
      <c r="CZ37" s="121">
        <v>0.16957</v>
      </c>
    </row>
    <row r="38" spans="1:104" s="121" customFormat="1" x14ac:dyDescent="0.2">
      <c r="A38" s="144"/>
      <c r="B38" s="145" t="s">
        <v>68</v>
      </c>
      <c r="C38" s="146" t="str">
        <f>CONCATENATE(B35," ",C35)</f>
        <v>5 Okapový chodník</v>
      </c>
      <c r="D38" s="144"/>
      <c r="E38" s="147"/>
      <c r="F38" s="147"/>
      <c r="G38" s="148">
        <f>SUM(G35:G37)</f>
        <v>0</v>
      </c>
      <c r="O38" s="215">
        <v>4</v>
      </c>
      <c r="BA38" s="217">
        <f>SUM(BA35:BA37)</f>
        <v>0</v>
      </c>
      <c r="BB38" s="217">
        <f>SUM(BB35:BB37)</f>
        <v>0</v>
      </c>
      <c r="BC38" s="217">
        <f>SUM(BC35:BC37)</f>
        <v>0</v>
      </c>
      <c r="BD38" s="217">
        <f>SUM(BD35:BD37)</f>
        <v>0</v>
      </c>
      <c r="BE38" s="217">
        <f>SUM(BE35:BE37)</f>
        <v>0</v>
      </c>
    </row>
    <row r="39" spans="1:104" s="121" customFormat="1" x14ac:dyDescent="0.2">
      <c r="A39" s="133" t="s">
        <v>65</v>
      </c>
      <c r="B39" s="134" t="s">
        <v>109</v>
      </c>
      <c r="C39" s="135" t="s">
        <v>110</v>
      </c>
      <c r="D39" s="136"/>
      <c r="E39" s="137"/>
      <c r="F39" s="137"/>
      <c r="G39" s="138"/>
      <c r="H39" s="214"/>
      <c r="I39" s="214"/>
      <c r="O39" s="215">
        <v>1</v>
      </c>
    </row>
    <row r="40" spans="1:104" s="121" customFormat="1" x14ac:dyDescent="0.2">
      <c r="A40" s="139">
        <v>24</v>
      </c>
      <c r="B40" s="140" t="s">
        <v>111</v>
      </c>
      <c r="C40" s="172" t="s">
        <v>200</v>
      </c>
      <c r="D40" s="141" t="s">
        <v>82</v>
      </c>
      <c r="E40" s="185">
        <v>280.44</v>
      </c>
      <c r="F40" s="142"/>
      <c r="G40" s="143">
        <f>E40*F40</f>
        <v>0</v>
      </c>
      <c r="O40" s="215">
        <v>2</v>
      </c>
      <c r="AA40" s="121">
        <v>12</v>
      </c>
      <c r="AB40" s="121">
        <v>0</v>
      </c>
      <c r="AC40" s="121">
        <v>24</v>
      </c>
      <c r="AZ40" s="121">
        <v>1</v>
      </c>
      <c r="BA40" s="121">
        <f>IF(AZ40=1,G40,0)</f>
        <v>0</v>
      </c>
      <c r="BB40" s="121">
        <f>IF(AZ40=2,G40,0)</f>
        <v>0</v>
      </c>
      <c r="BC40" s="121">
        <f>IF(AZ40=3,G40,0)</f>
        <v>0</v>
      </c>
      <c r="BD40" s="121">
        <f>IF(AZ40=4,G40,0)</f>
        <v>0</v>
      </c>
      <c r="BE40" s="121">
        <f>IF(AZ40=5,G40,0)</f>
        <v>0</v>
      </c>
      <c r="CZ40" s="121">
        <v>4.7660000000000001E-2</v>
      </c>
    </row>
    <row r="41" spans="1:104" s="121" customFormat="1" x14ac:dyDescent="0.2">
      <c r="A41" s="144"/>
      <c r="B41" s="145" t="s">
        <v>68</v>
      </c>
      <c r="C41" s="146" t="str">
        <f>CONCATENATE(B39," ",C39)</f>
        <v>61 Upravy povrchů vnitřní</v>
      </c>
      <c r="D41" s="144"/>
      <c r="E41" s="147"/>
      <c r="F41" s="147"/>
      <c r="G41" s="148">
        <f>SUM(G39:G40)</f>
        <v>0</v>
      </c>
      <c r="O41" s="215">
        <v>4</v>
      </c>
      <c r="BA41" s="217">
        <f>SUM(BA39:BA40)</f>
        <v>0</v>
      </c>
      <c r="BB41" s="217">
        <f>SUM(BB39:BB40)</f>
        <v>0</v>
      </c>
      <c r="BC41" s="217">
        <f>SUM(BC39:BC40)</f>
        <v>0</v>
      </c>
      <c r="BD41" s="217">
        <f>SUM(BD39:BD40)</f>
        <v>0</v>
      </c>
      <c r="BE41" s="217">
        <f>SUM(BE39:BE40)</f>
        <v>0</v>
      </c>
    </row>
    <row r="42" spans="1:104" s="121" customFormat="1" x14ac:dyDescent="0.2">
      <c r="A42" s="133" t="s">
        <v>65</v>
      </c>
      <c r="B42" s="134" t="s">
        <v>112</v>
      </c>
      <c r="C42" s="135" t="s">
        <v>113</v>
      </c>
      <c r="D42" s="136"/>
      <c r="E42" s="137"/>
      <c r="F42" s="137"/>
      <c r="G42" s="138"/>
      <c r="H42" s="214"/>
      <c r="I42" s="214"/>
      <c r="O42" s="215">
        <v>1</v>
      </c>
    </row>
    <row r="43" spans="1:104" s="121" customFormat="1" x14ac:dyDescent="0.2">
      <c r="A43" s="139">
        <v>25</v>
      </c>
      <c r="B43" s="140" t="s">
        <v>114</v>
      </c>
      <c r="C43" s="172" t="s">
        <v>115</v>
      </c>
      <c r="D43" s="141" t="s">
        <v>82</v>
      </c>
      <c r="E43" s="185">
        <v>280.44</v>
      </c>
      <c r="F43" s="142"/>
      <c r="G43" s="143">
        <f>E43*F43</f>
        <v>0</v>
      </c>
      <c r="O43" s="215">
        <v>2</v>
      </c>
      <c r="AA43" s="121">
        <v>12</v>
      </c>
      <c r="AB43" s="121">
        <v>0</v>
      </c>
      <c r="AC43" s="121">
        <v>25</v>
      </c>
      <c r="AZ43" s="121">
        <v>1</v>
      </c>
      <c r="BA43" s="121">
        <f>IF(AZ43=1,G43,0)</f>
        <v>0</v>
      </c>
      <c r="BB43" s="121">
        <f>IF(AZ43=2,G43,0)</f>
        <v>0</v>
      </c>
      <c r="BC43" s="121">
        <f>IF(AZ43=3,G43,0)</f>
        <v>0</v>
      </c>
      <c r="BD43" s="121">
        <f>IF(AZ43=4,G43,0)</f>
        <v>0</v>
      </c>
      <c r="BE43" s="121">
        <f>IF(AZ43=5,G43,0)</f>
        <v>0</v>
      </c>
      <c r="CZ43" s="121">
        <v>5.2580000000000002E-2</v>
      </c>
    </row>
    <row r="44" spans="1:104" s="121" customFormat="1" x14ac:dyDescent="0.2">
      <c r="A44" s="144"/>
      <c r="B44" s="145" t="s">
        <v>68</v>
      </c>
      <c r="C44" s="146" t="str">
        <f>CONCATENATE(B42," ",C42)</f>
        <v>62 Upravy povrchů vnější</v>
      </c>
      <c r="D44" s="144"/>
      <c r="E44" s="147"/>
      <c r="F44" s="147"/>
      <c r="G44" s="148">
        <f>SUM(G42:G43)</f>
        <v>0</v>
      </c>
      <c r="O44" s="215">
        <v>4</v>
      </c>
      <c r="BA44" s="217">
        <f>SUM(BA42:BA43)</f>
        <v>0</v>
      </c>
      <c r="BB44" s="217">
        <f>SUM(BB42:BB43)</f>
        <v>0</v>
      </c>
      <c r="BC44" s="217">
        <f>SUM(BC42:BC43)</f>
        <v>0</v>
      </c>
      <c r="BD44" s="217">
        <f>SUM(BD42:BD43)</f>
        <v>0</v>
      </c>
      <c r="BE44" s="217">
        <f>SUM(BE42:BE43)</f>
        <v>0</v>
      </c>
    </row>
    <row r="45" spans="1:104" s="121" customFormat="1" x14ac:dyDescent="0.2">
      <c r="A45" s="133" t="s">
        <v>65</v>
      </c>
      <c r="B45" s="134" t="s">
        <v>116</v>
      </c>
      <c r="C45" s="135" t="s">
        <v>117</v>
      </c>
      <c r="D45" s="136"/>
      <c r="E45" s="137"/>
      <c r="F45" s="137"/>
      <c r="G45" s="138"/>
      <c r="H45" s="214"/>
      <c r="I45" s="214"/>
      <c r="O45" s="215">
        <v>1</v>
      </c>
    </row>
    <row r="46" spans="1:104" s="121" customFormat="1" ht="22.5" x14ac:dyDescent="0.2">
      <c r="A46" s="170">
        <v>26</v>
      </c>
      <c r="B46" s="171" t="s">
        <v>118</v>
      </c>
      <c r="C46" s="172" t="s">
        <v>192</v>
      </c>
      <c r="D46" s="141" t="s">
        <v>82</v>
      </c>
      <c r="E46" s="142">
        <v>254.01</v>
      </c>
      <c r="F46" s="142"/>
      <c r="G46" s="143">
        <f>E46*F46</f>
        <v>0</v>
      </c>
      <c r="O46" s="215">
        <v>2</v>
      </c>
      <c r="AA46" s="121">
        <v>12</v>
      </c>
      <c r="AB46" s="121">
        <v>0</v>
      </c>
      <c r="AC46" s="121">
        <v>26</v>
      </c>
      <c r="AZ46" s="121">
        <v>1</v>
      </c>
      <c r="BA46" s="121">
        <f>IF(AZ46=1,G46,0)</f>
        <v>0</v>
      </c>
      <c r="BB46" s="121">
        <f>IF(AZ46=2,G46,0)</f>
        <v>0</v>
      </c>
      <c r="BC46" s="121">
        <f>IF(AZ46=3,G46,0)</f>
        <v>0</v>
      </c>
      <c r="BD46" s="121">
        <f>IF(AZ46=4,G46,0)</f>
        <v>0</v>
      </c>
      <c r="BE46" s="121">
        <f>IF(AZ46=5,G46,0)</f>
        <v>0</v>
      </c>
      <c r="CZ46" s="121">
        <v>0.71643999999999997</v>
      </c>
    </row>
    <row r="47" spans="1:104" s="121" customFormat="1" x14ac:dyDescent="0.2">
      <c r="A47" s="139">
        <v>27</v>
      </c>
      <c r="B47" s="140" t="s">
        <v>119</v>
      </c>
      <c r="C47" s="172" t="s">
        <v>120</v>
      </c>
      <c r="D47" s="141" t="s">
        <v>82</v>
      </c>
      <c r="E47" s="142">
        <v>254.01</v>
      </c>
      <c r="F47" s="142"/>
      <c r="G47" s="143">
        <f>E47*F47</f>
        <v>0</v>
      </c>
      <c r="O47" s="215">
        <v>2</v>
      </c>
      <c r="AA47" s="121">
        <v>12</v>
      </c>
      <c r="AB47" s="121">
        <v>0</v>
      </c>
      <c r="AC47" s="121">
        <v>27</v>
      </c>
      <c r="AZ47" s="121">
        <v>1</v>
      </c>
      <c r="BA47" s="121">
        <f>IF(AZ47=1,G47,0)</f>
        <v>0</v>
      </c>
      <c r="BB47" s="121">
        <f>IF(AZ47=2,G47,0)</f>
        <v>0</v>
      </c>
      <c r="BC47" s="121">
        <f>IF(AZ47=3,G47,0)</f>
        <v>0</v>
      </c>
      <c r="BD47" s="121">
        <f>IF(AZ47=4,G47,0)</f>
        <v>0</v>
      </c>
      <c r="BE47" s="121">
        <f>IF(AZ47=5,G47,0)</f>
        <v>0</v>
      </c>
      <c r="CZ47" s="121">
        <v>0.18906999999999999</v>
      </c>
    </row>
    <row r="48" spans="1:104" s="121" customFormat="1" x14ac:dyDescent="0.2">
      <c r="A48" s="139">
        <v>28</v>
      </c>
      <c r="B48" s="140" t="s">
        <v>121</v>
      </c>
      <c r="C48" s="172" t="s">
        <v>122</v>
      </c>
      <c r="D48" s="141" t="s">
        <v>82</v>
      </c>
      <c r="E48" s="142">
        <v>254.01</v>
      </c>
      <c r="F48" s="142"/>
      <c r="G48" s="143">
        <f>E48*F48</f>
        <v>0</v>
      </c>
      <c r="O48" s="215">
        <v>2</v>
      </c>
      <c r="AA48" s="121">
        <v>12</v>
      </c>
      <c r="AB48" s="121">
        <v>0</v>
      </c>
      <c r="AC48" s="121">
        <v>28</v>
      </c>
      <c r="AZ48" s="121">
        <v>1</v>
      </c>
      <c r="BA48" s="121">
        <f>IF(AZ48=1,G48,0)</f>
        <v>0</v>
      </c>
      <c r="BB48" s="121">
        <f>IF(AZ48=2,G48,0)</f>
        <v>0</v>
      </c>
      <c r="BC48" s="121">
        <f>IF(AZ48=3,G48,0)</f>
        <v>0</v>
      </c>
      <c r="BD48" s="121">
        <f>IF(AZ48=4,G48,0)</f>
        <v>0</v>
      </c>
      <c r="BE48" s="121">
        <f>IF(AZ48=5,G48,0)</f>
        <v>0</v>
      </c>
      <c r="CZ48" s="121">
        <v>7.4099999999999999E-2</v>
      </c>
    </row>
    <row r="49" spans="1:104" s="121" customFormat="1" x14ac:dyDescent="0.2">
      <c r="A49" s="139">
        <v>29</v>
      </c>
      <c r="B49" s="140" t="s">
        <v>123</v>
      </c>
      <c r="C49" s="172" t="s">
        <v>124</v>
      </c>
      <c r="D49" s="141" t="s">
        <v>82</v>
      </c>
      <c r="E49" s="142">
        <v>254.01</v>
      </c>
      <c r="F49" s="142"/>
      <c r="G49" s="143">
        <f>E49*F49</f>
        <v>0</v>
      </c>
      <c r="O49" s="215">
        <v>2</v>
      </c>
      <c r="AA49" s="121">
        <v>12</v>
      </c>
      <c r="AB49" s="121">
        <v>0</v>
      </c>
      <c r="AC49" s="121">
        <v>29</v>
      </c>
      <c r="AZ49" s="121">
        <v>1</v>
      </c>
      <c r="BA49" s="121">
        <f>IF(AZ49=1,G49,0)</f>
        <v>0</v>
      </c>
      <c r="BB49" s="121">
        <f>IF(AZ49=2,G49,0)</f>
        <v>0</v>
      </c>
      <c r="BC49" s="121">
        <f>IF(AZ49=3,G49,0)</f>
        <v>0</v>
      </c>
      <c r="BD49" s="121">
        <f>IF(AZ49=4,G49,0)</f>
        <v>0</v>
      </c>
      <c r="BE49" s="121">
        <f>IF(AZ49=5,G49,0)</f>
        <v>0</v>
      </c>
      <c r="CZ49" s="121">
        <v>0</v>
      </c>
    </row>
    <row r="50" spans="1:104" s="121" customFormat="1" x14ac:dyDescent="0.2">
      <c r="A50" s="144"/>
      <c r="B50" s="145" t="s">
        <v>68</v>
      </c>
      <c r="C50" s="146" t="str">
        <f>CONCATENATE(B45," ",C45)</f>
        <v>63 Podlahy a podlahové konstrukce</v>
      </c>
      <c r="D50" s="144"/>
      <c r="E50" s="147"/>
      <c r="F50" s="147"/>
      <c r="G50" s="148">
        <f>SUM(G45:G49)</f>
        <v>0</v>
      </c>
      <c r="O50" s="215">
        <v>4</v>
      </c>
      <c r="BA50" s="217">
        <f>SUM(BA45:BA49)</f>
        <v>0</v>
      </c>
      <c r="BB50" s="217">
        <f>SUM(BB45:BB49)</f>
        <v>0</v>
      </c>
      <c r="BC50" s="217">
        <f>SUM(BC45:BC49)</f>
        <v>0</v>
      </c>
      <c r="BD50" s="217">
        <f>SUM(BD45:BD49)</f>
        <v>0</v>
      </c>
      <c r="BE50" s="217">
        <f>SUM(BE45:BE49)</f>
        <v>0</v>
      </c>
    </row>
    <row r="51" spans="1:104" s="121" customFormat="1" x14ac:dyDescent="0.2">
      <c r="A51" s="133" t="s">
        <v>65</v>
      </c>
      <c r="B51" s="134" t="s">
        <v>125</v>
      </c>
      <c r="C51" s="135" t="s">
        <v>126</v>
      </c>
      <c r="D51" s="136"/>
      <c r="E51" s="137"/>
      <c r="F51" s="137"/>
      <c r="G51" s="138"/>
      <c r="H51" s="214"/>
      <c r="I51" s="214"/>
      <c r="O51" s="215">
        <v>1</v>
      </c>
    </row>
    <row r="52" spans="1:104" s="121" customFormat="1" ht="22.5" x14ac:dyDescent="0.2">
      <c r="A52" s="139">
        <v>30</v>
      </c>
      <c r="B52" s="140" t="s">
        <v>127</v>
      </c>
      <c r="C52" s="172" t="s">
        <v>263</v>
      </c>
      <c r="D52" s="141" t="s">
        <v>92</v>
      </c>
      <c r="E52" s="142">
        <v>1</v>
      </c>
      <c r="F52" s="142"/>
      <c r="G52" s="143">
        <f>E52*F52</f>
        <v>0</v>
      </c>
      <c r="O52" s="215">
        <v>2</v>
      </c>
      <c r="AA52" s="121">
        <v>12</v>
      </c>
      <c r="AB52" s="121">
        <v>0</v>
      </c>
      <c r="AC52" s="121">
        <v>30</v>
      </c>
      <c r="AZ52" s="121">
        <v>1</v>
      </c>
      <c r="BA52" s="121">
        <f>IF(AZ52=1,G52,0)</f>
        <v>0</v>
      </c>
      <c r="BB52" s="121">
        <f>IF(AZ52=2,G52,0)</f>
        <v>0</v>
      </c>
      <c r="BC52" s="121">
        <f>IF(AZ52=3,G52,0)</f>
        <v>0</v>
      </c>
      <c r="BD52" s="121">
        <f>IF(AZ52=4,G52,0)</f>
        <v>0</v>
      </c>
      <c r="BE52" s="121">
        <f>IF(AZ52=5,G52,0)</f>
        <v>0</v>
      </c>
      <c r="CZ52" s="121">
        <v>9.0700000000000003E-2</v>
      </c>
    </row>
    <row r="53" spans="1:104" s="121" customFormat="1" ht="22.5" x14ac:dyDescent="0.2">
      <c r="A53" s="139">
        <v>31</v>
      </c>
      <c r="B53" s="140" t="s">
        <v>264</v>
      </c>
      <c r="C53" s="172" t="s">
        <v>265</v>
      </c>
      <c r="D53" s="141" t="s">
        <v>92</v>
      </c>
      <c r="E53" s="142">
        <v>2</v>
      </c>
      <c r="F53" s="142"/>
      <c r="G53" s="143">
        <f>E53*F53</f>
        <v>0</v>
      </c>
      <c r="O53" s="215">
        <v>2</v>
      </c>
      <c r="AA53" s="121">
        <v>12</v>
      </c>
      <c r="AB53" s="121">
        <v>0</v>
      </c>
      <c r="AC53" s="121">
        <v>31</v>
      </c>
      <c r="AZ53" s="121">
        <v>1</v>
      </c>
      <c r="BA53" s="121">
        <f>IF(AZ53=1,G53,0)</f>
        <v>0</v>
      </c>
      <c r="BB53" s="121">
        <f>IF(AZ53=2,G53,0)</f>
        <v>0</v>
      </c>
      <c r="BC53" s="121">
        <f>IF(AZ53=3,G53,0)</f>
        <v>0</v>
      </c>
      <c r="BD53" s="121">
        <f>IF(AZ53=4,G53,0)</f>
        <v>0</v>
      </c>
      <c r="BE53" s="121">
        <f>IF(AZ53=5,G53,0)</f>
        <v>0</v>
      </c>
      <c r="CZ53" s="121">
        <v>9.0700000000000003E-2</v>
      </c>
    </row>
    <row r="54" spans="1:104" s="121" customFormat="1" ht="22.5" x14ac:dyDescent="0.2">
      <c r="A54" s="170">
        <v>32</v>
      </c>
      <c r="B54" s="171" t="s">
        <v>128</v>
      </c>
      <c r="C54" s="172" t="s">
        <v>193</v>
      </c>
      <c r="D54" s="141" t="s">
        <v>101</v>
      </c>
      <c r="E54" s="142">
        <v>3</v>
      </c>
      <c r="F54" s="142"/>
      <c r="G54" s="143">
        <f>E54*F54</f>
        <v>0</v>
      </c>
      <c r="O54" s="215">
        <v>2</v>
      </c>
      <c r="AA54" s="121">
        <v>12</v>
      </c>
      <c r="AB54" s="121">
        <v>0</v>
      </c>
      <c r="AC54" s="121">
        <v>32</v>
      </c>
      <c r="AZ54" s="121">
        <v>1</v>
      </c>
      <c r="BA54" s="121">
        <f>IF(AZ54=1,G54,0)</f>
        <v>0</v>
      </c>
      <c r="BB54" s="121">
        <f>IF(AZ54=2,G54,0)</f>
        <v>0</v>
      </c>
      <c r="BC54" s="121">
        <f>IF(AZ54=3,G54,0)</f>
        <v>0</v>
      </c>
      <c r="BD54" s="121">
        <f>IF(AZ54=4,G54,0)</f>
        <v>0</v>
      </c>
      <c r="BE54" s="121">
        <f>IF(AZ54=5,G54,0)</f>
        <v>0</v>
      </c>
      <c r="CZ54" s="121">
        <v>1.123E-2</v>
      </c>
    </row>
    <row r="55" spans="1:104" s="121" customFormat="1" x14ac:dyDescent="0.2">
      <c r="A55" s="144"/>
      <c r="B55" s="145" t="s">
        <v>68</v>
      </c>
      <c r="C55" s="146" t="str">
        <f>CONCATENATE(B51," ",C51)</f>
        <v>64 Výplně otvorů</v>
      </c>
      <c r="D55" s="144"/>
      <c r="E55" s="147"/>
      <c r="F55" s="147"/>
      <c r="G55" s="148">
        <f>SUM(G51:G54)</f>
        <v>0</v>
      </c>
      <c r="O55" s="215">
        <v>4</v>
      </c>
      <c r="BA55" s="217">
        <f>SUM(BA51:BA54)</f>
        <v>0</v>
      </c>
      <c r="BB55" s="217">
        <f>SUM(BB51:BB54)</f>
        <v>0</v>
      </c>
      <c r="BC55" s="217">
        <f>SUM(BC51:BC54)</f>
        <v>0</v>
      </c>
      <c r="BD55" s="217">
        <f>SUM(BD51:BD54)</f>
        <v>0</v>
      </c>
      <c r="BE55" s="217">
        <f>SUM(BE51:BE54)</f>
        <v>0</v>
      </c>
    </row>
    <row r="56" spans="1:104" s="121" customFormat="1" x14ac:dyDescent="0.2">
      <c r="A56" s="133" t="s">
        <v>65</v>
      </c>
      <c r="B56" s="134" t="s">
        <v>129</v>
      </c>
      <c r="C56" s="135" t="s">
        <v>130</v>
      </c>
      <c r="D56" s="136"/>
      <c r="E56" s="137"/>
      <c r="F56" s="137"/>
      <c r="G56" s="138"/>
      <c r="H56" s="214"/>
      <c r="I56" s="214"/>
      <c r="O56" s="215">
        <v>1</v>
      </c>
    </row>
    <row r="57" spans="1:104" s="121" customFormat="1" ht="12.75" customHeight="1" x14ac:dyDescent="0.2">
      <c r="A57" s="170">
        <v>33</v>
      </c>
      <c r="B57" s="171" t="s">
        <v>131</v>
      </c>
      <c r="C57" s="172" t="s">
        <v>201</v>
      </c>
      <c r="D57" s="141" t="s">
        <v>82</v>
      </c>
      <c r="E57" s="185">
        <v>280.44</v>
      </c>
      <c r="F57" s="142"/>
      <c r="G57" s="143">
        <f>E57*F57</f>
        <v>0</v>
      </c>
      <c r="O57" s="215">
        <v>2</v>
      </c>
      <c r="AA57" s="121">
        <v>12</v>
      </c>
      <c r="AB57" s="121">
        <v>0</v>
      </c>
      <c r="AC57" s="121">
        <v>33</v>
      </c>
      <c r="AZ57" s="121">
        <v>1</v>
      </c>
      <c r="BA57" s="121">
        <f>IF(AZ57=1,G57,0)</f>
        <v>0</v>
      </c>
      <c r="BB57" s="121">
        <f>IF(AZ57=2,G57,0)</f>
        <v>0</v>
      </c>
      <c r="BC57" s="121">
        <f>IF(AZ57=3,G57,0)</f>
        <v>0</v>
      </c>
      <c r="BD57" s="121">
        <f>IF(AZ57=4,G57,0)</f>
        <v>0</v>
      </c>
      <c r="BE57" s="121">
        <f>IF(AZ57=5,G57,0)</f>
        <v>0</v>
      </c>
      <c r="CZ57" s="121">
        <v>0</v>
      </c>
    </row>
    <row r="58" spans="1:104" s="121" customFormat="1" x14ac:dyDescent="0.2">
      <c r="A58" s="170">
        <v>34</v>
      </c>
      <c r="B58" s="171" t="s">
        <v>132</v>
      </c>
      <c r="C58" s="172" t="s">
        <v>202</v>
      </c>
      <c r="D58" s="141" t="s">
        <v>82</v>
      </c>
      <c r="E58" s="185">
        <v>280.44</v>
      </c>
      <c r="F58" s="142"/>
      <c r="G58" s="143">
        <f>E58*F58</f>
        <v>0</v>
      </c>
      <c r="O58" s="215">
        <v>2</v>
      </c>
      <c r="AA58" s="121">
        <v>12</v>
      </c>
      <c r="AB58" s="121">
        <v>0</v>
      </c>
      <c r="AC58" s="121">
        <v>34</v>
      </c>
      <c r="AZ58" s="121">
        <v>1</v>
      </c>
      <c r="BA58" s="121">
        <f>IF(AZ58=1,G58,0)</f>
        <v>0</v>
      </c>
      <c r="BB58" s="121">
        <f>IF(AZ58=2,G58,0)</f>
        <v>0</v>
      </c>
      <c r="BC58" s="121">
        <f>IF(AZ58=3,G58,0)</f>
        <v>0</v>
      </c>
      <c r="BD58" s="121">
        <f>IF(AZ58=4,G58,0)</f>
        <v>0</v>
      </c>
      <c r="BE58" s="121">
        <f>IF(AZ58=5,G58,0)</f>
        <v>0</v>
      </c>
      <c r="CZ58" s="121">
        <v>0</v>
      </c>
    </row>
    <row r="59" spans="1:104" s="121" customFormat="1" ht="12.75" customHeight="1" x14ac:dyDescent="0.2">
      <c r="A59" s="170">
        <v>35</v>
      </c>
      <c r="B59" s="171" t="s">
        <v>133</v>
      </c>
      <c r="C59" s="172" t="s">
        <v>203</v>
      </c>
      <c r="D59" s="141" t="s">
        <v>82</v>
      </c>
      <c r="E59" s="185">
        <v>280.44</v>
      </c>
      <c r="F59" s="142"/>
      <c r="G59" s="143">
        <f>E59*F59</f>
        <v>0</v>
      </c>
      <c r="O59" s="215">
        <v>2</v>
      </c>
      <c r="AA59" s="121">
        <v>12</v>
      </c>
      <c r="AB59" s="121">
        <v>0</v>
      </c>
      <c r="AC59" s="121">
        <v>35</v>
      </c>
      <c r="AZ59" s="121">
        <v>1</v>
      </c>
      <c r="BA59" s="121">
        <f>IF(AZ59=1,G59,0)</f>
        <v>0</v>
      </c>
      <c r="BB59" s="121">
        <f>IF(AZ59=2,G59,0)</f>
        <v>0</v>
      </c>
      <c r="BC59" s="121">
        <f>IF(AZ59=3,G59,0)</f>
        <v>0</v>
      </c>
      <c r="BD59" s="121">
        <f>IF(AZ59=4,G59,0)</f>
        <v>0</v>
      </c>
      <c r="BE59" s="121">
        <f>IF(AZ59=5,G59,0)</f>
        <v>0</v>
      </c>
      <c r="CZ59" s="121">
        <v>0</v>
      </c>
    </row>
    <row r="60" spans="1:104" s="121" customFormat="1" x14ac:dyDescent="0.2">
      <c r="A60" s="139">
        <v>36</v>
      </c>
      <c r="B60" s="140" t="s">
        <v>134</v>
      </c>
      <c r="C60" s="172" t="s">
        <v>135</v>
      </c>
      <c r="D60" s="141" t="s">
        <v>82</v>
      </c>
      <c r="E60" s="185">
        <v>162.4</v>
      </c>
      <c r="F60" s="142"/>
      <c r="G60" s="143">
        <f>E60*F60</f>
        <v>0</v>
      </c>
      <c r="O60" s="215">
        <v>2</v>
      </c>
      <c r="AA60" s="121">
        <v>12</v>
      </c>
      <c r="AB60" s="121">
        <v>0</v>
      </c>
      <c r="AC60" s="121">
        <v>36</v>
      </c>
      <c r="AZ60" s="121">
        <v>1</v>
      </c>
      <c r="BA60" s="121">
        <f>IF(AZ60=1,G60,0)</f>
        <v>0</v>
      </c>
      <c r="BB60" s="121">
        <f>IF(AZ60=2,G60,0)</f>
        <v>0</v>
      </c>
      <c r="BC60" s="121">
        <f>IF(AZ60=3,G60,0)</f>
        <v>0</v>
      </c>
      <c r="BD60" s="121">
        <f>IF(AZ60=4,G60,0)</f>
        <v>0</v>
      </c>
      <c r="BE60" s="121">
        <f>IF(AZ60=5,G60,0)</f>
        <v>0</v>
      </c>
      <c r="CZ60" s="121">
        <v>1.2099999999999999E-3</v>
      </c>
    </row>
    <row r="61" spans="1:104" s="121" customFormat="1" x14ac:dyDescent="0.2">
      <c r="A61" s="144"/>
      <c r="B61" s="145" t="s">
        <v>68</v>
      </c>
      <c r="C61" s="146" t="str">
        <f>CONCATENATE(B56," ",C56)</f>
        <v>94 Lešení a stavební výtahy</v>
      </c>
      <c r="D61" s="144"/>
      <c r="E61" s="147"/>
      <c r="F61" s="147"/>
      <c r="G61" s="148">
        <f>SUM(G56:G60)</f>
        <v>0</v>
      </c>
      <c r="O61" s="215">
        <v>4</v>
      </c>
      <c r="BA61" s="217">
        <f>SUM(BA56:BA60)</f>
        <v>0</v>
      </c>
      <c r="BB61" s="217">
        <f>SUM(BB56:BB60)</f>
        <v>0</v>
      </c>
      <c r="BC61" s="217">
        <f>SUM(BC56:BC60)</f>
        <v>0</v>
      </c>
      <c r="BD61" s="217">
        <f>SUM(BD56:BD60)</f>
        <v>0</v>
      </c>
      <c r="BE61" s="217">
        <f>SUM(BE56:BE60)</f>
        <v>0</v>
      </c>
    </row>
    <row r="62" spans="1:104" s="121" customFormat="1" x14ac:dyDescent="0.2">
      <c r="A62" s="133" t="s">
        <v>65</v>
      </c>
      <c r="B62" s="134" t="s">
        <v>136</v>
      </c>
      <c r="C62" s="135" t="s">
        <v>137</v>
      </c>
      <c r="D62" s="136"/>
      <c r="E62" s="137"/>
      <c r="F62" s="137"/>
      <c r="G62" s="138"/>
      <c r="H62" s="214"/>
      <c r="I62" s="214"/>
      <c r="O62" s="215">
        <v>1</v>
      </c>
    </row>
    <row r="63" spans="1:104" s="121" customFormat="1" x14ac:dyDescent="0.2">
      <c r="A63" s="139">
        <v>37</v>
      </c>
      <c r="B63" s="140" t="s">
        <v>138</v>
      </c>
      <c r="C63" s="172" t="s">
        <v>139</v>
      </c>
      <c r="D63" s="141" t="s">
        <v>82</v>
      </c>
      <c r="E63" s="185">
        <v>253.9</v>
      </c>
      <c r="F63" s="142"/>
      <c r="G63" s="143">
        <f>E63*F63</f>
        <v>0</v>
      </c>
      <c r="O63" s="215">
        <v>2</v>
      </c>
      <c r="AA63" s="121">
        <v>12</v>
      </c>
      <c r="AB63" s="121">
        <v>0</v>
      </c>
      <c r="AC63" s="121">
        <v>37</v>
      </c>
      <c r="AZ63" s="121">
        <v>1</v>
      </c>
      <c r="BA63" s="121">
        <f>IF(AZ63=1,G63,0)</f>
        <v>0</v>
      </c>
      <c r="BB63" s="121">
        <f>IF(AZ63=2,G63,0)</f>
        <v>0</v>
      </c>
      <c r="BC63" s="121">
        <f>IF(AZ63=3,G63,0)</f>
        <v>0</v>
      </c>
      <c r="BD63" s="121">
        <f>IF(AZ63=4,G63,0)</f>
        <v>0</v>
      </c>
      <c r="BE63" s="121">
        <f>IF(AZ63=5,G63,0)</f>
        <v>0</v>
      </c>
      <c r="CZ63" s="121">
        <v>4.0000000000000003E-5</v>
      </c>
    </row>
    <row r="64" spans="1:104" s="121" customFormat="1" x14ac:dyDescent="0.2">
      <c r="A64" s="144"/>
      <c r="B64" s="145" t="s">
        <v>68</v>
      </c>
      <c r="C64" s="146" t="str">
        <f>CONCATENATE(B62," ",C62)</f>
        <v>95 Dokončovací kce na pozem.stav.</v>
      </c>
      <c r="D64" s="144"/>
      <c r="E64" s="147"/>
      <c r="F64" s="147"/>
      <c r="G64" s="148">
        <f>SUM(G62:G63)</f>
        <v>0</v>
      </c>
      <c r="O64" s="215">
        <v>4</v>
      </c>
      <c r="BA64" s="217">
        <f>SUM(BA62:BA63)</f>
        <v>0</v>
      </c>
      <c r="BB64" s="217">
        <f>SUM(BB62:BB63)</f>
        <v>0</v>
      </c>
      <c r="BC64" s="217">
        <f>SUM(BC62:BC63)</f>
        <v>0</v>
      </c>
      <c r="BD64" s="217">
        <f>SUM(BD62:BD63)</f>
        <v>0</v>
      </c>
      <c r="BE64" s="217">
        <f>SUM(BE62:BE63)</f>
        <v>0</v>
      </c>
    </row>
    <row r="65" spans="1:104" s="121" customFormat="1" x14ac:dyDescent="0.2">
      <c r="A65" s="133" t="s">
        <v>65</v>
      </c>
      <c r="B65" s="134" t="s">
        <v>140</v>
      </c>
      <c r="C65" s="135" t="s">
        <v>141</v>
      </c>
      <c r="D65" s="136"/>
      <c r="E65" s="137"/>
      <c r="F65" s="137"/>
      <c r="G65" s="138"/>
      <c r="H65" s="214"/>
      <c r="I65" s="214"/>
      <c r="O65" s="215">
        <v>1</v>
      </c>
    </row>
    <row r="66" spans="1:104" s="121" customFormat="1" x14ac:dyDescent="0.2">
      <c r="A66" s="139">
        <v>38</v>
      </c>
      <c r="B66" s="140" t="s">
        <v>142</v>
      </c>
      <c r="C66" s="172" t="s">
        <v>143</v>
      </c>
      <c r="D66" s="141" t="s">
        <v>87</v>
      </c>
      <c r="E66" s="142">
        <v>490.41</v>
      </c>
      <c r="F66" s="142"/>
      <c r="G66" s="143">
        <f>E66*F66</f>
        <v>0</v>
      </c>
      <c r="O66" s="215">
        <v>2</v>
      </c>
      <c r="AA66" s="121">
        <v>12</v>
      </c>
      <c r="AB66" s="121">
        <v>0</v>
      </c>
      <c r="AC66" s="121">
        <v>38</v>
      </c>
      <c r="AZ66" s="121">
        <v>1</v>
      </c>
      <c r="BA66" s="121">
        <f>IF(AZ66=1,G66,0)</f>
        <v>0</v>
      </c>
      <c r="BB66" s="121">
        <f>IF(AZ66=2,G66,0)</f>
        <v>0</v>
      </c>
      <c r="BC66" s="121">
        <f>IF(AZ66=3,G66,0)</f>
        <v>0</v>
      </c>
      <c r="BD66" s="121">
        <f>IF(AZ66=4,G66,0)</f>
        <v>0</v>
      </c>
      <c r="BE66" s="121">
        <f>IF(AZ66=5,G66,0)</f>
        <v>0</v>
      </c>
      <c r="CZ66" s="121">
        <v>0</v>
      </c>
    </row>
    <row r="67" spans="1:104" s="121" customFormat="1" x14ac:dyDescent="0.2">
      <c r="A67" s="144"/>
      <c r="B67" s="145" t="s">
        <v>68</v>
      </c>
      <c r="C67" s="146" t="str">
        <f>CONCATENATE(B65," ",C65)</f>
        <v>99 Staveništní přesun hmot</v>
      </c>
      <c r="D67" s="144"/>
      <c r="E67" s="147"/>
      <c r="F67" s="147"/>
      <c r="G67" s="148">
        <f>SUM(G65:G66)</f>
        <v>0</v>
      </c>
      <c r="O67" s="215">
        <v>4</v>
      </c>
      <c r="BA67" s="217">
        <f>SUM(BA65:BA66)</f>
        <v>0</v>
      </c>
      <c r="BB67" s="217">
        <f>SUM(BB65:BB66)</f>
        <v>0</v>
      </c>
      <c r="BC67" s="217">
        <f>SUM(BC65:BC66)</f>
        <v>0</v>
      </c>
      <c r="BD67" s="217">
        <f>SUM(BD65:BD66)</f>
        <v>0</v>
      </c>
      <c r="BE67" s="217">
        <f>SUM(BE65:BE66)</f>
        <v>0</v>
      </c>
    </row>
    <row r="68" spans="1:104" s="121" customFormat="1" x14ac:dyDescent="0.2">
      <c r="A68" s="133" t="s">
        <v>65</v>
      </c>
      <c r="B68" s="134" t="s">
        <v>144</v>
      </c>
      <c r="C68" s="135" t="s">
        <v>145</v>
      </c>
      <c r="D68" s="136"/>
      <c r="E68" s="137"/>
      <c r="F68" s="137"/>
      <c r="G68" s="138"/>
      <c r="H68" s="214"/>
      <c r="I68" s="214"/>
      <c r="O68" s="215">
        <v>1</v>
      </c>
    </row>
    <row r="69" spans="1:104" s="121" customFormat="1" x14ac:dyDescent="0.2">
      <c r="A69" s="170">
        <v>39</v>
      </c>
      <c r="B69" s="171" t="s">
        <v>146</v>
      </c>
      <c r="C69" s="172" t="s">
        <v>220</v>
      </c>
      <c r="D69" s="141" t="s">
        <v>82</v>
      </c>
      <c r="E69" s="185">
        <v>60.48</v>
      </c>
      <c r="F69" s="142"/>
      <c r="G69" s="143">
        <f>E69*F69</f>
        <v>0</v>
      </c>
      <c r="O69" s="215">
        <v>2</v>
      </c>
      <c r="AA69" s="121">
        <v>12</v>
      </c>
      <c r="AB69" s="121">
        <v>0</v>
      </c>
      <c r="AC69" s="121">
        <v>39</v>
      </c>
      <c r="AZ69" s="121">
        <v>2</v>
      </c>
      <c r="BA69" s="121">
        <f>IF(AZ69=1,G69,0)</f>
        <v>0</v>
      </c>
      <c r="BB69" s="121">
        <f>IF(AZ69=2,G69,0)</f>
        <v>0</v>
      </c>
      <c r="BC69" s="121">
        <f>IF(AZ69=3,G69,0)</f>
        <v>0</v>
      </c>
      <c r="BD69" s="121">
        <f>IF(AZ69=4,G69,0)</f>
        <v>0</v>
      </c>
      <c r="BE69" s="121">
        <f>IF(AZ69=5,G69,0)</f>
        <v>0</v>
      </c>
      <c r="CZ69" s="121">
        <v>0</v>
      </c>
    </row>
    <row r="70" spans="1:104" s="121" customFormat="1" ht="22.5" x14ac:dyDescent="0.2">
      <c r="A70" s="170">
        <v>40</v>
      </c>
      <c r="B70" s="171" t="s">
        <v>147</v>
      </c>
      <c r="C70" s="172" t="s">
        <v>209</v>
      </c>
      <c r="D70" s="141" t="s">
        <v>82</v>
      </c>
      <c r="E70" s="185">
        <v>60.48</v>
      </c>
      <c r="F70" s="142"/>
      <c r="G70" s="143">
        <f>E70*F70</f>
        <v>0</v>
      </c>
      <c r="O70" s="215">
        <v>2</v>
      </c>
      <c r="AA70" s="121">
        <v>12</v>
      </c>
      <c r="AB70" s="121">
        <v>0</v>
      </c>
      <c r="AC70" s="121">
        <v>40</v>
      </c>
      <c r="AZ70" s="121">
        <v>2</v>
      </c>
      <c r="BA70" s="121">
        <f>IF(AZ70=1,G70,0)</f>
        <v>0</v>
      </c>
      <c r="BB70" s="121">
        <f>IF(AZ70=2,G70,0)</f>
        <v>0</v>
      </c>
      <c r="BC70" s="121">
        <f>IF(AZ70=3,G70,0)</f>
        <v>0</v>
      </c>
      <c r="BD70" s="121">
        <f>IF(AZ70=4,G70,0)</f>
        <v>0</v>
      </c>
      <c r="BE70" s="121">
        <f>IF(AZ70=5,G70,0)</f>
        <v>0</v>
      </c>
      <c r="CZ70" s="121">
        <v>3.2000000000000003E-4</v>
      </c>
    </row>
    <row r="71" spans="1:104" s="121" customFormat="1" ht="22.5" x14ac:dyDescent="0.2">
      <c r="A71" s="170">
        <v>41</v>
      </c>
      <c r="B71" s="171" t="s">
        <v>148</v>
      </c>
      <c r="C71" s="172" t="s">
        <v>210</v>
      </c>
      <c r="D71" s="141" t="s">
        <v>82</v>
      </c>
      <c r="E71" s="185">
        <v>60.48</v>
      </c>
      <c r="F71" s="142"/>
      <c r="G71" s="143">
        <f>E71*F71</f>
        <v>0</v>
      </c>
      <c r="O71" s="215">
        <v>2</v>
      </c>
      <c r="AA71" s="121">
        <v>12</v>
      </c>
      <c r="AB71" s="121">
        <v>0</v>
      </c>
      <c r="AC71" s="121">
        <v>41</v>
      </c>
      <c r="AZ71" s="121">
        <v>2</v>
      </c>
      <c r="BA71" s="121">
        <f>IF(AZ71=1,G71,0)</f>
        <v>0</v>
      </c>
      <c r="BB71" s="121">
        <f>IF(AZ71=2,G71,0)</f>
        <v>0</v>
      </c>
      <c r="BC71" s="121">
        <f>IF(AZ71=3,G71,0)</f>
        <v>0</v>
      </c>
      <c r="BD71" s="121">
        <f>IF(AZ71=4,G71,0)</f>
        <v>0</v>
      </c>
      <c r="BE71" s="121">
        <f>IF(AZ71=5,G71,0)</f>
        <v>0</v>
      </c>
      <c r="CZ71" s="121">
        <v>3.2000000000000003E-4</v>
      </c>
    </row>
    <row r="72" spans="1:104" s="121" customFormat="1" x14ac:dyDescent="0.2">
      <c r="A72" s="139">
        <v>42</v>
      </c>
      <c r="B72" s="140" t="s">
        <v>149</v>
      </c>
      <c r="C72" s="172" t="s">
        <v>208</v>
      </c>
      <c r="D72" s="141" t="s">
        <v>82</v>
      </c>
      <c r="E72" s="185">
        <v>76.900000000000006</v>
      </c>
      <c r="F72" s="142"/>
      <c r="G72" s="143">
        <f>E72*F72</f>
        <v>0</v>
      </c>
      <c r="O72" s="215">
        <v>2</v>
      </c>
      <c r="AA72" s="121">
        <v>12</v>
      </c>
      <c r="AB72" s="121">
        <v>0</v>
      </c>
      <c r="AC72" s="121">
        <v>42</v>
      </c>
      <c r="AZ72" s="121">
        <v>2</v>
      </c>
      <c r="BA72" s="121">
        <f>IF(AZ72=1,G72,0)</f>
        <v>0</v>
      </c>
      <c r="BB72" s="121">
        <f>IF(AZ72=2,G72,0)</f>
        <v>0</v>
      </c>
      <c r="BC72" s="121">
        <f>IF(AZ72=3,G72,0)</f>
        <v>0</v>
      </c>
      <c r="BD72" s="121">
        <f>IF(AZ72=4,G72,0)</f>
        <v>0</v>
      </c>
      <c r="BE72" s="121">
        <f>IF(AZ72=5,G72,0)</f>
        <v>0</v>
      </c>
      <c r="CZ72" s="121">
        <v>0</v>
      </c>
    </row>
    <row r="73" spans="1:104" s="121" customFormat="1" x14ac:dyDescent="0.2">
      <c r="A73" s="139">
        <v>43</v>
      </c>
      <c r="B73" s="140" t="s">
        <v>150</v>
      </c>
      <c r="C73" s="172" t="s">
        <v>151</v>
      </c>
      <c r="D73" s="141" t="s">
        <v>87</v>
      </c>
      <c r="E73" s="142">
        <v>1.93</v>
      </c>
      <c r="F73" s="142"/>
      <c r="G73" s="143">
        <f>E73*F73</f>
        <v>0</v>
      </c>
      <c r="O73" s="215">
        <v>2</v>
      </c>
      <c r="AA73" s="121">
        <v>12</v>
      </c>
      <c r="AB73" s="121">
        <v>0</v>
      </c>
      <c r="AC73" s="121">
        <v>43</v>
      </c>
      <c r="AZ73" s="121">
        <v>2</v>
      </c>
      <c r="BA73" s="121">
        <f>IF(AZ73=1,G73,0)</f>
        <v>0</v>
      </c>
      <c r="BB73" s="121">
        <f>IF(AZ73=2,G73,0)</f>
        <v>0</v>
      </c>
      <c r="BC73" s="121">
        <f>IF(AZ73=3,G73,0)</f>
        <v>0</v>
      </c>
      <c r="BD73" s="121">
        <f>IF(AZ73=4,G73,0)</f>
        <v>0</v>
      </c>
      <c r="BE73" s="121">
        <f>IF(AZ73=5,G73,0)</f>
        <v>0</v>
      </c>
      <c r="CZ73" s="121">
        <v>0</v>
      </c>
    </row>
    <row r="74" spans="1:104" s="121" customFormat="1" x14ac:dyDescent="0.2">
      <c r="A74" s="144"/>
      <c r="B74" s="145" t="s">
        <v>68</v>
      </c>
      <c r="C74" s="146" t="str">
        <f>CONCATENATE(B68," ",C68)</f>
        <v>711 Izolace proti vodě</v>
      </c>
      <c r="D74" s="144"/>
      <c r="E74" s="147"/>
      <c r="F74" s="147"/>
      <c r="G74" s="148">
        <f>SUM(G68:G73)</f>
        <v>0</v>
      </c>
      <c r="O74" s="215">
        <v>4</v>
      </c>
      <c r="BA74" s="217">
        <f>SUM(BA68:BA73)</f>
        <v>0</v>
      </c>
      <c r="BB74" s="217">
        <f>SUM(BB68:BB73)</f>
        <v>0</v>
      </c>
      <c r="BC74" s="217">
        <f>SUM(BC68:BC73)</f>
        <v>0</v>
      </c>
      <c r="BD74" s="217">
        <f>SUM(BD68:BD73)</f>
        <v>0</v>
      </c>
      <c r="BE74" s="217">
        <f>SUM(BE68:BE73)</f>
        <v>0</v>
      </c>
    </row>
    <row r="75" spans="1:104" s="121" customFormat="1" x14ac:dyDescent="0.2">
      <c r="A75" s="133" t="s">
        <v>65</v>
      </c>
      <c r="B75" s="134" t="s">
        <v>152</v>
      </c>
      <c r="C75" s="135" t="s">
        <v>153</v>
      </c>
      <c r="D75" s="136"/>
      <c r="E75" s="137"/>
      <c r="F75" s="137"/>
      <c r="G75" s="138"/>
      <c r="H75" s="214"/>
      <c r="I75" s="214"/>
      <c r="O75" s="215">
        <v>1</v>
      </c>
    </row>
    <row r="76" spans="1:104" s="121" customFormat="1" ht="22.5" x14ac:dyDescent="0.2">
      <c r="A76" s="170">
        <v>44</v>
      </c>
      <c r="B76" s="171" t="s">
        <v>154</v>
      </c>
      <c r="C76" s="172" t="s">
        <v>155</v>
      </c>
      <c r="D76" s="141" t="s">
        <v>82</v>
      </c>
      <c r="E76" s="185">
        <v>344.57</v>
      </c>
      <c r="F76" s="142"/>
      <c r="G76" s="143">
        <f>E76*F76</f>
        <v>0</v>
      </c>
      <c r="O76" s="215">
        <v>2</v>
      </c>
      <c r="AA76" s="121">
        <v>12</v>
      </c>
      <c r="AB76" s="121">
        <v>0</v>
      </c>
      <c r="AC76" s="121">
        <v>45</v>
      </c>
      <c r="AZ76" s="121">
        <v>2</v>
      </c>
      <c r="BA76" s="121">
        <f>IF(AZ76=1,G76,0)</f>
        <v>0</v>
      </c>
      <c r="BB76" s="121">
        <f>IF(AZ76=2,G76,0)</f>
        <v>0</v>
      </c>
      <c r="BC76" s="121">
        <f>IF(AZ76=3,G76,0)</f>
        <v>0</v>
      </c>
      <c r="BD76" s="121">
        <f>IF(AZ76=4,G76,0)</f>
        <v>0</v>
      </c>
      <c r="BE76" s="121">
        <f>IF(AZ76=5,G76,0)</f>
        <v>0</v>
      </c>
      <c r="CZ76" s="121">
        <v>4.8039999999999999E-2</v>
      </c>
    </row>
    <row r="77" spans="1:104" s="121" customFormat="1" x14ac:dyDescent="0.2">
      <c r="A77" s="144"/>
      <c r="B77" s="145" t="s">
        <v>68</v>
      </c>
      <c r="C77" s="146" t="str">
        <f>CONCATENATE(B75," ",C75)</f>
        <v>762 Konstrukce tesařské</v>
      </c>
      <c r="D77" s="144"/>
      <c r="E77" s="147"/>
      <c r="F77" s="147"/>
      <c r="G77" s="148">
        <f>SUM(G75:G76)</f>
        <v>0</v>
      </c>
      <c r="O77" s="215">
        <v>4</v>
      </c>
      <c r="BA77" s="217">
        <f>SUM(BA75:BA76)</f>
        <v>0</v>
      </c>
      <c r="BB77" s="217">
        <f>SUM(BB75:BB76)</f>
        <v>0</v>
      </c>
      <c r="BC77" s="217">
        <f>SUM(BC75:BC76)</f>
        <v>0</v>
      </c>
      <c r="BD77" s="217">
        <f>SUM(BD75:BD76)</f>
        <v>0</v>
      </c>
      <c r="BE77" s="217">
        <f>SUM(BE75:BE76)</f>
        <v>0</v>
      </c>
    </row>
    <row r="78" spans="1:104" s="121" customFormat="1" x14ac:dyDescent="0.2">
      <c r="A78" s="133" t="s">
        <v>65</v>
      </c>
      <c r="B78" s="134" t="s">
        <v>156</v>
      </c>
      <c r="C78" s="135" t="s">
        <v>157</v>
      </c>
      <c r="D78" s="136"/>
      <c r="E78" s="137"/>
      <c r="F78" s="137"/>
      <c r="G78" s="138"/>
      <c r="H78" s="214"/>
      <c r="I78" s="214"/>
      <c r="O78" s="215">
        <v>1</v>
      </c>
    </row>
    <row r="79" spans="1:104" s="121" customFormat="1" x14ac:dyDescent="0.2">
      <c r="A79" s="139">
        <v>45</v>
      </c>
      <c r="B79" s="140" t="s">
        <v>158</v>
      </c>
      <c r="C79" s="172" t="s">
        <v>159</v>
      </c>
      <c r="D79" s="141" t="s">
        <v>101</v>
      </c>
      <c r="E79" s="142">
        <v>56.4</v>
      </c>
      <c r="F79" s="142"/>
      <c r="G79" s="143">
        <f>E79*F79</f>
        <v>0</v>
      </c>
      <c r="O79" s="215">
        <v>2</v>
      </c>
      <c r="AA79" s="121">
        <v>12</v>
      </c>
      <c r="AB79" s="121">
        <v>0</v>
      </c>
      <c r="AC79" s="121">
        <v>46</v>
      </c>
      <c r="AZ79" s="121">
        <v>2</v>
      </c>
      <c r="BA79" s="121">
        <f>IF(AZ79=1,G79,0)</f>
        <v>0</v>
      </c>
      <c r="BB79" s="121">
        <f>IF(AZ79=2,G79,0)</f>
        <v>0</v>
      </c>
      <c r="BC79" s="121">
        <f>IF(AZ79=3,G79,0)</f>
        <v>0</v>
      </c>
      <c r="BD79" s="121">
        <f>IF(AZ79=4,G79,0)</f>
        <v>0</v>
      </c>
      <c r="BE79" s="121">
        <f>IF(AZ79=5,G79,0)</f>
        <v>0</v>
      </c>
      <c r="CZ79" s="121">
        <v>4.4000000000000003E-3</v>
      </c>
    </row>
    <row r="80" spans="1:104" s="121" customFormat="1" x14ac:dyDescent="0.2">
      <c r="A80" s="139">
        <v>46</v>
      </c>
      <c r="B80" s="140" t="s">
        <v>160</v>
      </c>
      <c r="C80" s="172" t="s">
        <v>161</v>
      </c>
      <c r="D80" s="141" t="s">
        <v>101</v>
      </c>
      <c r="E80" s="142">
        <v>56.4</v>
      </c>
      <c r="F80" s="142"/>
      <c r="G80" s="143">
        <f>E80*F80</f>
        <v>0</v>
      </c>
      <c r="O80" s="215">
        <v>2</v>
      </c>
      <c r="AA80" s="121">
        <v>12</v>
      </c>
      <c r="AB80" s="121">
        <v>0</v>
      </c>
      <c r="AC80" s="121">
        <v>47</v>
      </c>
      <c r="AZ80" s="121">
        <v>2</v>
      </c>
      <c r="BA80" s="121">
        <f>IF(AZ80=1,G80,0)</f>
        <v>0</v>
      </c>
      <c r="BB80" s="121">
        <f>IF(AZ80=2,G80,0)</f>
        <v>0</v>
      </c>
      <c r="BC80" s="121">
        <f>IF(AZ80=3,G80,0)</f>
        <v>0</v>
      </c>
      <c r="BD80" s="121">
        <f>IF(AZ80=4,G80,0)</f>
        <v>0</v>
      </c>
      <c r="BE80" s="121">
        <f>IF(AZ80=5,G80,0)</f>
        <v>0</v>
      </c>
      <c r="CZ80" s="121">
        <v>3.2499999999999999E-3</v>
      </c>
    </row>
    <row r="81" spans="1:104" s="121" customFormat="1" ht="22.5" x14ac:dyDescent="0.2">
      <c r="A81" s="170">
        <v>47</v>
      </c>
      <c r="B81" s="171" t="s">
        <v>162</v>
      </c>
      <c r="C81" s="172" t="s">
        <v>163</v>
      </c>
      <c r="D81" s="141" t="s">
        <v>101</v>
      </c>
      <c r="E81" s="142">
        <v>3.05</v>
      </c>
      <c r="F81" s="142"/>
      <c r="G81" s="143">
        <f>E81*F81</f>
        <v>0</v>
      </c>
      <c r="O81" s="215">
        <v>2</v>
      </c>
      <c r="AA81" s="121">
        <v>12</v>
      </c>
      <c r="AB81" s="121">
        <v>0</v>
      </c>
      <c r="AC81" s="121">
        <v>48</v>
      </c>
      <c r="AZ81" s="121">
        <v>2</v>
      </c>
      <c r="BA81" s="121">
        <f>IF(AZ81=1,G81,0)</f>
        <v>0</v>
      </c>
      <c r="BB81" s="121">
        <f>IF(AZ81=2,G81,0)</f>
        <v>0</v>
      </c>
      <c r="BC81" s="121">
        <f>IF(AZ81=3,G81,0)</f>
        <v>0</v>
      </c>
      <c r="BD81" s="121">
        <f>IF(AZ81=4,G81,0)</f>
        <v>0</v>
      </c>
      <c r="BE81" s="121">
        <f>IF(AZ81=5,G81,0)</f>
        <v>0</v>
      </c>
      <c r="CZ81" s="121">
        <v>2.0799999999999998E-3</v>
      </c>
    </row>
    <row r="82" spans="1:104" s="121" customFormat="1" ht="22.5" x14ac:dyDescent="0.2">
      <c r="A82" s="170">
        <v>48</v>
      </c>
      <c r="B82" s="171" t="s">
        <v>164</v>
      </c>
      <c r="C82" s="172" t="s">
        <v>221</v>
      </c>
      <c r="D82" s="141" t="s">
        <v>101</v>
      </c>
      <c r="E82" s="142">
        <v>16.8</v>
      </c>
      <c r="F82" s="142"/>
      <c r="G82" s="143">
        <f>E82*F82</f>
        <v>0</v>
      </c>
      <c r="O82" s="215">
        <v>2</v>
      </c>
      <c r="AA82" s="121">
        <v>12</v>
      </c>
      <c r="AB82" s="121">
        <v>0</v>
      </c>
      <c r="AC82" s="121">
        <v>49</v>
      </c>
      <c r="AZ82" s="121">
        <v>2</v>
      </c>
      <c r="BA82" s="121">
        <f>IF(AZ82=1,G82,0)</f>
        <v>0</v>
      </c>
      <c r="BB82" s="121">
        <f>IF(AZ82=2,G82,0)</f>
        <v>0</v>
      </c>
      <c r="BC82" s="121">
        <f>IF(AZ82=3,G82,0)</f>
        <v>0</v>
      </c>
      <c r="BD82" s="121">
        <f>IF(AZ82=4,G82,0)</f>
        <v>0</v>
      </c>
      <c r="BE82" s="121">
        <f>IF(AZ82=5,G82,0)</f>
        <v>0</v>
      </c>
      <c r="CZ82" s="121">
        <v>2.63E-3</v>
      </c>
    </row>
    <row r="83" spans="1:104" s="121" customFormat="1" x14ac:dyDescent="0.2">
      <c r="A83" s="170">
        <v>49</v>
      </c>
      <c r="B83" s="171" t="s">
        <v>241</v>
      </c>
      <c r="C83" s="172" t="s">
        <v>242</v>
      </c>
      <c r="D83" s="141" t="s">
        <v>101</v>
      </c>
      <c r="E83" s="185">
        <v>75.599999999999994</v>
      </c>
      <c r="F83" s="142"/>
      <c r="G83" s="143"/>
      <c r="O83" s="215"/>
    </row>
    <row r="84" spans="1:104" s="121" customFormat="1" ht="22.5" x14ac:dyDescent="0.2">
      <c r="A84" s="170">
        <v>50</v>
      </c>
      <c r="B84" s="171" t="s">
        <v>277</v>
      </c>
      <c r="C84" s="172" t="s">
        <v>278</v>
      </c>
      <c r="D84" s="141" t="s">
        <v>82</v>
      </c>
      <c r="E84" s="185">
        <v>344.57</v>
      </c>
      <c r="F84" s="142"/>
      <c r="G84" s="143">
        <f>E84*F84</f>
        <v>0</v>
      </c>
      <c r="O84" s="215">
        <v>2</v>
      </c>
      <c r="AA84" s="121">
        <v>12</v>
      </c>
      <c r="AB84" s="121">
        <v>0</v>
      </c>
      <c r="AC84" s="121">
        <v>51</v>
      </c>
      <c r="AZ84" s="121">
        <v>2</v>
      </c>
      <c r="BA84" s="121">
        <f>IF(AZ84=1,G84,0)</f>
        <v>0</v>
      </c>
      <c r="BB84" s="121">
        <f>IF(AZ84=2,G84,0)</f>
        <v>0</v>
      </c>
      <c r="BC84" s="121">
        <f>IF(AZ84=3,G84,0)</f>
        <v>0</v>
      </c>
      <c r="BD84" s="121">
        <f>IF(AZ84=4,G84,0)</f>
        <v>0</v>
      </c>
      <c r="BE84" s="121">
        <f>IF(AZ84=5,G84,0)</f>
        <v>0</v>
      </c>
      <c r="CZ84" s="121">
        <v>1.014E-2</v>
      </c>
    </row>
    <row r="85" spans="1:104" s="121" customFormat="1" ht="22.5" x14ac:dyDescent="0.2">
      <c r="A85" s="170">
        <v>51</v>
      </c>
      <c r="B85" s="171" t="s">
        <v>279</v>
      </c>
      <c r="C85" s="172" t="s">
        <v>280</v>
      </c>
      <c r="D85" s="141" t="s">
        <v>101</v>
      </c>
      <c r="E85" s="142">
        <v>28.2</v>
      </c>
      <c r="F85" s="142"/>
      <c r="G85" s="143">
        <f>E85*F85</f>
        <v>0</v>
      </c>
      <c r="O85" s="215">
        <v>2</v>
      </c>
      <c r="AA85" s="121">
        <v>12</v>
      </c>
      <c r="AB85" s="121">
        <v>0</v>
      </c>
      <c r="AC85" s="121">
        <v>52</v>
      </c>
      <c r="AZ85" s="121">
        <v>2</v>
      </c>
      <c r="BA85" s="121">
        <f>IF(AZ85=1,G85,0)</f>
        <v>0</v>
      </c>
      <c r="BB85" s="121">
        <f>IF(AZ85=2,G85,0)</f>
        <v>0</v>
      </c>
      <c r="BC85" s="121">
        <f>IF(AZ85=3,G85,0)</f>
        <v>0</v>
      </c>
      <c r="BD85" s="121">
        <f>IF(AZ85=4,G85,0)</f>
        <v>0</v>
      </c>
      <c r="BE85" s="121">
        <f>IF(AZ85=5,G85,0)</f>
        <v>0</v>
      </c>
      <c r="CZ85" s="121">
        <v>2.6079999999999999E-2</v>
      </c>
    </row>
    <row r="86" spans="1:104" s="121" customFormat="1" ht="22.5" x14ac:dyDescent="0.2">
      <c r="A86" s="170">
        <v>52</v>
      </c>
      <c r="B86" s="171" t="s">
        <v>281</v>
      </c>
      <c r="C86" s="172" t="s">
        <v>282</v>
      </c>
      <c r="D86" s="141" t="s">
        <v>101</v>
      </c>
      <c r="E86" s="142">
        <v>28.2</v>
      </c>
      <c r="F86" s="142"/>
      <c r="G86" s="143"/>
      <c r="O86" s="215"/>
    </row>
    <row r="87" spans="1:104" s="121" customFormat="1" x14ac:dyDescent="0.2">
      <c r="A87" s="170">
        <v>53</v>
      </c>
      <c r="B87" s="121" t="s">
        <v>284</v>
      </c>
      <c r="C87" s="172" t="s">
        <v>283</v>
      </c>
      <c r="D87" s="141" t="s">
        <v>188</v>
      </c>
      <c r="E87" s="142">
        <v>1</v>
      </c>
      <c r="F87" s="142"/>
      <c r="G87" s="143"/>
      <c r="O87" s="215"/>
    </row>
    <row r="88" spans="1:104" s="121" customFormat="1" x14ac:dyDescent="0.2">
      <c r="A88" s="139">
        <v>54</v>
      </c>
      <c r="B88" s="140" t="s">
        <v>165</v>
      </c>
      <c r="C88" s="172" t="s">
        <v>166</v>
      </c>
      <c r="D88" s="141" t="s">
        <v>87</v>
      </c>
      <c r="E88" s="142">
        <v>5.48</v>
      </c>
      <c r="F88" s="142"/>
      <c r="G88" s="143">
        <f>E88*F88</f>
        <v>0</v>
      </c>
      <c r="O88" s="215">
        <v>2</v>
      </c>
      <c r="AA88" s="121">
        <v>12</v>
      </c>
      <c r="AB88" s="121">
        <v>0</v>
      </c>
      <c r="AC88" s="121">
        <v>50</v>
      </c>
      <c r="AZ88" s="121">
        <v>2</v>
      </c>
      <c r="BA88" s="121">
        <f>IF(AZ88=1,G88,0)</f>
        <v>0</v>
      </c>
      <c r="BB88" s="121">
        <f>IF(AZ88=2,G88,0)</f>
        <v>0</v>
      </c>
      <c r="BC88" s="121">
        <f>IF(AZ88=3,G88,0)</f>
        <v>0</v>
      </c>
      <c r="BD88" s="121">
        <f>IF(AZ88=4,G88,0)</f>
        <v>0</v>
      </c>
      <c r="BE88" s="121">
        <f>IF(AZ88=5,G88,0)</f>
        <v>0</v>
      </c>
      <c r="CZ88" s="121">
        <v>0</v>
      </c>
    </row>
    <row r="89" spans="1:104" s="121" customFormat="1" x14ac:dyDescent="0.2">
      <c r="A89" s="144"/>
      <c r="B89" s="145" t="s">
        <v>68</v>
      </c>
      <c r="C89" s="146" t="str">
        <f>CONCATENATE(B78," ",C78)</f>
        <v>764 Konstrukce klempířské</v>
      </c>
      <c r="D89" s="144"/>
      <c r="E89" s="147"/>
      <c r="F89" s="147"/>
      <c r="G89" s="148">
        <f>SUM(G78:G88)</f>
        <v>0</v>
      </c>
      <c r="O89" s="215">
        <v>4</v>
      </c>
      <c r="BA89" s="217">
        <f>SUM(BA78:BA88)</f>
        <v>0</v>
      </c>
      <c r="BB89" s="217">
        <f>SUM(BB78:BB88)</f>
        <v>0</v>
      </c>
      <c r="BC89" s="217">
        <f>SUM(BC78:BC88)</f>
        <v>0</v>
      </c>
      <c r="BD89" s="217">
        <f>SUM(BD78:BD88)</f>
        <v>0</v>
      </c>
      <c r="BE89" s="217">
        <f>SUM(BE78:BE88)</f>
        <v>0</v>
      </c>
    </row>
    <row r="90" spans="1:104" s="121" customFormat="1" x14ac:dyDescent="0.2">
      <c r="A90" s="133" t="s">
        <v>65</v>
      </c>
      <c r="B90" s="134" t="s">
        <v>167</v>
      </c>
      <c r="C90" s="135" t="s">
        <v>168</v>
      </c>
      <c r="D90" s="136"/>
      <c r="E90" s="137"/>
      <c r="F90" s="137"/>
      <c r="G90" s="138"/>
      <c r="H90" s="214"/>
      <c r="I90" s="214"/>
      <c r="O90" s="215">
        <v>1</v>
      </c>
    </row>
    <row r="91" spans="1:104" s="121" customFormat="1" x14ac:dyDescent="0.2">
      <c r="A91" s="139">
        <v>55</v>
      </c>
      <c r="B91" s="140" t="s">
        <v>169</v>
      </c>
      <c r="C91" s="172" t="s">
        <v>170</v>
      </c>
      <c r="D91" s="141" t="s">
        <v>92</v>
      </c>
      <c r="E91" s="142">
        <v>1</v>
      </c>
      <c r="F91" s="142"/>
      <c r="G91" s="143">
        <f>E91*F91</f>
        <v>0</v>
      </c>
      <c r="O91" s="215">
        <v>2</v>
      </c>
      <c r="AA91" s="121">
        <v>12</v>
      </c>
      <c r="AB91" s="121">
        <v>0</v>
      </c>
      <c r="AC91" s="121">
        <v>54</v>
      </c>
      <c r="AZ91" s="121">
        <v>2</v>
      </c>
      <c r="BA91" s="121">
        <f>IF(AZ91=1,G91,0)</f>
        <v>0</v>
      </c>
      <c r="BB91" s="121">
        <f>IF(AZ91=2,G91,0)</f>
        <v>0</v>
      </c>
      <c r="BC91" s="121">
        <f>IF(AZ91=3,G91,0)</f>
        <v>0</v>
      </c>
      <c r="BD91" s="121">
        <f>IF(AZ91=4,G91,0)</f>
        <v>0</v>
      </c>
      <c r="BE91" s="121">
        <f>IF(AZ91=5,G91,0)</f>
        <v>0</v>
      </c>
      <c r="CZ91" s="121">
        <v>1.65E-3</v>
      </c>
    </row>
    <row r="92" spans="1:104" s="121" customFormat="1" x14ac:dyDescent="0.2">
      <c r="A92" s="139">
        <v>56</v>
      </c>
      <c r="B92" s="140" t="s">
        <v>171</v>
      </c>
      <c r="C92" s="172" t="s">
        <v>172</v>
      </c>
      <c r="D92" s="141" t="s">
        <v>92</v>
      </c>
      <c r="E92" s="142">
        <v>1</v>
      </c>
      <c r="F92" s="142"/>
      <c r="G92" s="143">
        <f>E92*F92</f>
        <v>0</v>
      </c>
      <c r="O92" s="215">
        <v>2</v>
      </c>
      <c r="AA92" s="121">
        <v>12</v>
      </c>
      <c r="AB92" s="121">
        <v>0</v>
      </c>
      <c r="AC92" s="121">
        <v>55</v>
      </c>
      <c r="AZ92" s="121">
        <v>2</v>
      </c>
      <c r="BA92" s="121">
        <f>IF(AZ92=1,G92,0)</f>
        <v>0</v>
      </c>
      <c r="BB92" s="121">
        <f>IF(AZ92=2,G92,0)</f>
        <v>0</v>
      </c>
      <c r="BC92" s="121">
        <f>IF(AZ92=3,G92,0)</f>
        <v>0</v>
      </c>
      <c r="BD92" s="121">
        <f>IF(AZ92=4,G92,0)</f>
        <v>0</v>
      </c>
      <c r="BE92" s="121">
        <f>IF(AZ92=5,G92,0)</f>
        <v>0</v>
      </c>
      <c r="CZ92" s="121">
        <v>0</v>
      </c>
    </row>
    <row r="93" spans="1:104" s="121" customFormat="1" ht="22.5" x14ac:dyDescent="0.2">
      <c r="A93" s="139">
        <v>57</v>
      </c>
      <c r="B93" s="140" t="s">
        <v>243</v>
      </c>
      <c r="C93" s="172" t="s">
        <v>244</v>
      </c>
      <c r="D93" s="141" t="s">
        <v>82</v>
      </c>
      <c r="E93" s="185">
        <v>45.36</v>
      </c>
      <c r="F93" s="142"/>
      <c r="G93" s="143"/>
      <c r="O93" s="215"/>
    </row>
    <row r="94" spans="1:104" s="121" customFormat="1" x14ac:dyDescent="0.2">
      <c r="A94" s="139">
        <v>58</v>
      </c>
      <c r="B94" s="140" t="s">
        <v>173</v>
      </c>
      <c r="C94" s="172" t="s">
        <v>174</v>
      </c>
      <c r="D94" s="141" t="s">
        <v>87</v>
      </c>
      <c r="E94" s="142">
        <v>0.06</v>
      </c>
      <c r="F94" s="142"/>
      <c r="G94" s="143">
        <f>E94*F94</f>
        <v>0</v>
      </c>
      <c r="O94" s="215">
        <v>2</v>
      </c>
      <c r="AA94" s="121">
        <v>12</v>
      </c>
      <c r="AB94" s="121">
        <v>0</v>
      </c>
      <c r="AC94" s="121">
        <v>56</v>
      </c>
      <c r="AZ94" s="121">
        <v>2</v>
      </c>
      <c r="BA94" s="121">
        <f>IF(AZ94=1,G94,0)</f>
        <v>0</v>
      </c>
      <c r="BB94" s="121">
        <f>IF(AZ94=2,G94,0)</f>
        <v>0</v>
      </c>
      <c r="BC94" s="121">
        <f>IF(AZ94=3,G94,0)</f>
        <v>0</v>
      </c>
      <c r="BD94" s="121">
        <f>IF(AZ94=4,G94,0)</f>
        <v>0</v>
      </c>
      <c r="BE94" s="121">
        <f>IF(AZ94=5,G94,0)</f>
        <v>0</v>
      </c>
      <c r="CZ94" s="121">
        <v>0</v>
      </c>
    </row>
    <row r="95" spans="1:104" s="121" customFormat="1" x14ac:dyDescent="0.2">
      <c r="A95" s="144"/>
      <c r="B95" s="145" t="s">
        <v>68</v>
      </c>
      <c r="C95" s="146" t="str">
        <f>CONCATENATE(B90," ",C90)</f>
        <v>766 Konstrukce truhlářské</v>
      </c>
      <c r="D95" s="144"/>
      <c r="E95" s="147"/>
      <c r="F95" s="147"/>
      <c r="G95" s="148">
        <f>SUM(G90:G94)</f>
        <v>0</v>
      </c>
      <c r="O95" s="215">
        <v>4</v>
      </c>
      <c r="BA95" s="217">
        <f>SUM(BA90:BA94)</f>
        <v>0</v>
      </c>
      <c r="BB95" s="217">
        <f>SUM(BB90:BB94)</f>
        <v>0</v>
      </c>
      <c r="BC95" s="217">
        <f>SUM(BC90:BC94)</f>
        <v>0</v>
      </c>
      <c r="BD95" s="217">
        <f>SUM(BD90:BD94)</f>
        <v>0</v>
      </c>
      <c r="BE95" s="217">
        <f>SUM(BE90:BE94)</f>
        <v>0</v>
      </c>
    </row>
    <row r="96" spans="1:104" s="121" customFormat="1" x14ac:dyDescent="0.2">
      <c r="A96" s="133" t="s">
        <v>65</v>
      </c>
      <c r="B96" s="134" t="s">
        <v>175</v>
      </c>
      <c r="C96" s="135" t="s">
        <v>176</v>
      </c>
      <c r="D96" s="136"/>
      <c r="E96" s="137"/>
      <c r="F96" s="137"/>
      <c r="G96" s="138"/>
      <c r="H96" s="214"/>
      <c r="I96" s="214"/>
      <c r="O96" s="215">
        <v>1</v>
      </c>
    </row>
    <row r="97" spans="1:104" s="121" customFormat="1" ht="22.5" x14ac:dyDescent="0.2">
      <c r="A97" s="170">
        <v>59</v>
      </c>
      <c r="B97" s="171" t="s">
        <v>177</v>
      </c>
      <c r="C97" s="172" t="s">
        <v>206</v>
      </c>
      <c r="D97" s="141" t="s">
        <v>92</v>
      </c>
      <c r="E97" s="142">
        <v>2</v>
      </c>
      <c r="F97" s="142"/>
      <c r="G97" s="143">
        <f>E97*F97</f>
        <v>0</v>
      </c>
      <c r="O97" s="215">
        <v>2</v>
      </c>
      <c r="AA97" s="121">
        <v>12</v>
      </c>
      <c r="AB97" s="121">
        <v>0</v>
      </c>
      <c r="AC97" s="121">
        <v>57</v>
      </c>
      <c r="AZ97" s="121">
        <v>2</v>
      </c>
      <c r="BA97" s="121">
        <f>IF(AZ97=1,G97,0)</f>
        <v>0</v>
      </c>
      <c r="BB97" s="121">
        <f>IF(AZ97=2,G97,0)</f>
        <v>0</v>
      </c>
      <c r="BC97" s="121">
        <f>IF(AZ97=3,G97,0)</f>
        <v>0</v>
      </c>
      <c r="BD97" s="121">
        <f>IF(AZ97=4,G97,0)</f>
        <v>0</v>
      </c>
      <c r="BE97" s="121">
        <f>IF(AZ97=5,G97,0)</f>
        <v>0</v>
      </c>
      <c r="CZ97" s="121">
        <v>4.2999999999999999E-4</v>
      </c>
    </row>
    <row r="98" spans="1:104" s="121" customFormat="1" x14ac:dyDescent="0.2">
      <c r="A98" s="139">
        <v>60</v>
      </c>
      <c r="B98" s="140" t="s">
        <v>178</v>
      </c>
      <c r="C98" s="172" t="s">
        <v>179</v>
      </c>
      <c r="D98" s="141" t="s">
        <v>92</v>
      </c>
      <c r="E98" s="142">
        <v>2</v>
      </c>
      <c r="F98" s="142"/>
      <c r="G98" s="143">
        <f>E98*F98</f>
        <v>0</v>
      </c>
      <c r="O98" s="215">
        <v>2</v>
      </c>
      <c r="AA98" s="121">
        <v>12</v>
      </c>
      <c r="AB98" s="121">
        <v>0</v>
      </c>
      <c r="AC98" s="121">
        <v>58</v>
      </c>
      <c r="AZ98" s="121">
        <v>2</v>
      </c>
      <c r="BA98" s="121">
        <f>IF(AZ98=1,G98,0)</f>
        <v>0</v>
      </c>
      <c r="BB98" s="121">
        <f>IF(AZ98=2,G98,0)</f>
        <v>0</v>
      </c>
      <c r="BC98" s="121">
        <f>IF(AZ98=3,G98,0)</f>
        <v>0</v>
      </c>
      <c r="BD98" s="121">
        <f>IF(AZ98=4,G98,0)</f>
        <v>0</v>
      </c>
      <c r="BE98" s="121">
        <f>IF(AZ98=5,G98,0)</f>
        <v>0</v>
      </c>
      <c r="CZ98" s="121">
        <v>0</v>
      </c>
    </row>
    <row r="99" spans="1:104" s="121" customFormat="1" x14ac:dyDescent="0.2">
      <c r="A99" s="139">
        <v>61</v>
      </c>
      <c r="B99" s="140" t="s">
        <v>245</v>
      </c>
      <c r="C99" s="172" t="s">
        <v>246</v>
      </c>
      <c r="D99" s="141" t="s">
        <v>247</v>
      </c>
      <c r="E99" s="185">
        <v>12</v>
      </c>
      <c r="F99" s="142"/>
      <c r="G99" s="143"/>
      <c r="O99" s="215"/>
    </row>
    <row r="100" spans="1:104" s="121" customFormat="1" x14ac:dyDescent="0.2">
      <c r="A100" s="139">
        <v>62</v>
      </c>
      <c r="B100" s="140" t="s">
        <v>180</v>
      </c>
      <c r="C100" s="172" t="s">
        <v>181</v>
      </c>
      <c r="D100" s="141" t="s">
        <v>87</v>
      </c>
      <c r="E100" s="142">
        <v>1.24</v>
      </c>
      <c r="F100" s="142"/>
      <c r="G100" s="143">
        <f>E100*F100</f>
        <v>0</v>
      </c>
      <c r="O100" s="215">
        <v>2</v>
      </c>
      <c r="AA100" s="121">
        <v>12</v>
      </c>
      <c r="AB100" s="121">
        <v>0</v>
      </c>
      <c r="AC100" s="121">
        <v>59</v>
      </c>
      <c r="AZ100" s="121">
        <v>2</v>
      </c>
      <c r="BA100" s="121">
        <f>IF(AZ100=1,G100,0)</f>
        <v>0</v>
      </c>
      <c r="BB100" s="121">
        <f>IF(AZ100=2,G100,0)</f>
        <v>0</v>
      </c>
      <c r="BC100" s="121">
        <f>IF(AZ100=3,G100,0)</f>
        <v>0</v>
      </c>
      <c r="BD100" s="121">
        <f>IF(AZ100=4,G100,0)</f>
        <v>0</v>
      </c>
      <c r="BE100" s="121">
        <f>IF(AZ100=5,G100,0)</f>
        <v>0</v>
      </c>
      <c r="CZ100" s="121">
        <v>0</v>
      </c>
    </row>
    <row r="101" spans="1:104" s="121" customFormat="1" x14ac:dyDescent="0.2">
      <c r="A101" s="144"/>
      <c r="B101" s="145" t="s">
        <v>68</v>
      </c>
      <c r="C101" s="146" t="str">
        <f>CONCATENATE(B96," ",C96)</f>
        <v>767 Konstrukce zámečnické</v>
      </c>
      <c r="D101" s="144"/>
      <c r="E101" s="147"/>
      <c r="F101" s="147"/>
      <c r="G101" s="148">
        <f>SUM(G96:G100)</f>
        <v>0</v>
      </c>
      <c r="O101" s="215">
        <v>4</v>
      </c>
      <c r="BA101" s="217">
        <f>SUM(BA96:BA100)</f>
        <v>0</v>
      </c>
      <c r="BB101" s="217">
        <f>SUM(BB96:BB100)</f>
        <v>0</v>
      </c>
      <c r="BC101" s="217">
        <f>SUM(BC96:BC100)</f>
        <v>0</v>
      </c>
      <c r="BD101" s="217">
        <f>SUM(BD96:BD100)</f>
        <v>0</v>
      </c>
      <c r="BE101" s="217">
        <f>SUM(BE96:BE100)</f>
        <v>0</v>
      </c>
    </row>
    <row r="102" spans="1:104" s="121" customFormat="1" x14ac:dyDescent="0.2">
      <c r="A102" s="133" t="s">
        <v>65</v>
      </c>
      <c r="B102" s="134" t="s">
        <v>182</v>
      </c>
      <c r="C102" s="135" t="s">
        <v>183</v>
      </c>
      <c r="D102" s="136"/>
      <c r="E102" s="137"/>
      <c r="F102" s="137"/>
      <c r="G102" s="138"/>
      <c r="H102" s="214"/>
      <c r="I102" s="214"/>
      <c r="O102" s="215">
        <v>1</v>
      </c>
    </row>
    <row r="103" spans="1:104" s="121" customFormat="1" x14ac:dyDescent="0.2">
      <c r="A103" s="139">
        <v>63</v>
      </c>
      <c r="B103" s="140" t="s">
        <v>184</v>
      </c>
      <c r="C103" s="172" t="s">
        <v>185</v>
      </c>
      <c r="D103" s="141" t="s">
        <v>82</v>
      </c>
      <c r="E103" s="185">
        <v>280.44</v>
      </c>
      <c r="F103" s="142"/>
      <c r="G103" s="143">
        <f>E103*F103</f>
        <v>0</v>
      </c>
      <c r="O103" s="215">
        <v>2</v>
      </c>
      <c r="AA103" s="121">
        <v>12</v>
      </c>
      <c r="AB103" s="121">
        <v>0</v>
      </c>
      <c r="AC103" s="121">
        <v>60</v>
      </c>
      <c r="AZ103" s="121">
        <v>2</v>
      </c>
      <c r="BA103" s="121">
        <f>IF(AZ103=1,G103,0)</f>
        <v>0</v>
      </c>
      <c r="BB103" s="121">
        <f>IF(AZ103=2,G103,0)</f>
        <v>0</v>
      </c>
      <c r="BC103" s="121">
        <f>IF(AZ103=3,G103,0)</f>
        <v>0</v>
      </c>
      <c r="BD103" s="121">
        <f>IF(AZ103=4,G103,0)</f>
        <v>0</v>
      </c>
      <c r="BE103" s="121">
        <f>IF(AZ103=5,G103,0)</f>
        <v>0</v>
      </c>
      <c r="CZ103" s="121">
        <v>2.7999999999999998E-4</v>
      </c>
    </row>
    <row r="104" spans="1:104" s="121" customFormat="1" x14ac:dyDescent="0.2">
      <c r="A104" s="144"/>
      <c r="B104" s="145" t="s">
        <v>68</v>
      </c>
      <c r="C104" s="146" t="str">
        <f>CONCATENATE(B102," ",C102)</f>
        <v>784 Malby</v>
      </c>
      <c r="D104" s="144"/>
      <c r="E104" s="147"/>
      <c r="F104" s="147"/>
      <c r="G104" s="148">
        <f>SUM(G102:G103)</f>
        <v>0</v>
      </c>
      <c r="O104" s="215">
        <v>4</v>
      </c>
      <c r="BA104" s="217">
        <f>SUM(BA102:BA103)</f>
        <v>0</v>
      </c>
      <c r="BB104" s="217">
        <f>SUM(BB102:BB103)</f>
        <v>0</v>
      </c>
      <c r="BC104" s="217">
        <f>SUM(BC102:BC103)</f>
        <v>0</v>
      </c>
      <c r="BD104" s="217">
        <f>SUM(BD102:BD103)</f>
        <v>0</v>
      </c>
      <c r="BE104" s="217">
        <f>SUM(BE102:BE103)</f>
        <v>0</v>
      </c>
    </row>
    <row r="105" spans="1:104" s="121" customFormat="1" x14ac:dyDescent="0.2">
      <c r="A105" s="133" t="s">
        <v>65</v>
      </c>
      <c r="B105" s="134" t="s">
        <v>186</v>
      </c>
      <c r="C105" s="135" t="s">
        <v>187</v>
      </c>
      <c r="D105" s="136"/>
      <c r="E105" s="137"/>
      <c r="F105" s="137"/>
      <c r="G105" s="138"/>
      <c r="H105" s="214"/>
      <c r="I105" s="214"/>
      <c r="O105" s="215">
        <v>1</v>
      </c>
    </row>
    <row r="106" spans="1:104" s="121" customFormat="1" x14ac:dyDescent="0.2">
      <c r="A106" s="139">
        <v>64</v>
      </c>
      <c r="B106" s="140" t="s">
        <v>194</v>
      </c>
      <c r="C106" s="172" t="s">
        <v>204</v>
      </c>
      <c r="D106" s="141" t="s">
        <v>188</v>
      </c>
      <c r="E106" s="142">
        <v>1</v>
      </c>
      <c r="F106" s="142"/>
      <c r="G106" s="143">
        <f>E106*F106</f>
        <v>0</v>
      </c>
      <c r="O106" s="215">
        <v>2</v>
      </c>
      <c r="AA106" s="121">
        <v>12</v>
      </c>
      <c r="AB106" s="121">
        <v>0</v>
      </c>
      <c r="AC106" s="121">
        <v>61</v>
      </c>
      <c r="AZ106" s="121">
        <v>4</v>
      </c>
      <c r="BA106" s="121">
        <f>IF(AZ106=1,G106,0)</f>
        <v>0</v>
      </c>
      <c r="BB106" s="121">
        <f>IF(AZ106=2,G106,0)</f>
        <v>0</v>
      </c>
      <c r="BC106" s="121">
        <f>IF(AZ106=3,G106,0)</f>
        <v>0</v>
      </c>
      <c r="BD106" s="121">
        <f>IF(AZ106=4,G106,0)</f>
        <v>0</v>
      </c>
      <c r="BE106" s="121">
        <f>IF(AZ106=5,G106,0)</f>
        <v>0</v>
      </c>
      <c r="CZ106" s="121">
        <v>0</v>
      </c>
    </row>
    <row r="107" spans="1:104" s="121" customFormat="1" x14ac:dyDescent="0.2">
      <c r="A107" s="144"/>
      <c r="B107" s="145" t="s">
        <v>68</v>
      </c>
      <c r="C107" s="146" t="str">
        <f>CONCATENATE(B105," ",C105)</f>
        <v>M21 Elektromontáže</v>
      </c>
      <c r="D107" s="144"/>
      <c r="E107" s="147"/>
      <c r="F107" s="147"/>
      <c r="G107" s="148">
        <f>SUM(G105:G106)</f>
        <v>0</v>
      </c>
      <c r="O107" s="215">
        <v>4</v>
      </c>
      <c r="BA107" s="217">
        <f>SUM(BA105:BA106)</f>
        <v>0</v>
      </c>
      <c r="BB107" s="217">
        <f>SUM(BB105:BB106)</f>
        <v>0</v>
      </c>
      <c r="BC107" s="217">
        <f>SUM(BC105:BC106)</f>
        <v>0</v>
      </c>
      <c r="BD107" s="217">
        <f>SUM(BD105:BD106)</f>
        <v>0</v>
      </c>
      <c r="BE107" s="217">
        <f>SUM(BE105:BE106)</f>
        <v>0</v>
      </c>
    </row>
    <row r="108" spans="1:104" s="121" customFormat="1" x14ac:dyDescent="0.2">
      <c r="A108" s="133" t="s">
        <v>65</v>
      </c>
      <c r="B108" s="134" t="s">
        <v>189</v>
      </c>
      <c r="C108" s="135" t="s">
        <v>190</v>
      </c>
      <c r="D108" s="136"/>
      <c r="E108" s="137"/>
      <c r="F108" s="137"/>
      <c r="G108" s="138"/>
      <c r="H108" s="214"/>
      <c r="I108" s="214"/>
      <c r="O108" s="215">
        <v>1</v>
      </c>
    </row>
    <row r="109" spans="1:104" s="121" customFormat="1" x14ac:dyDescent="0.2">
      <c r="A109" s="139">
        <v>65</v>
      </c>
      <c r="B109" s="140" t="s">
        <v>195</v>
      </c>
      <c r="C109" s="172" t="s">
        <v>205</v>
      </c>
      <c r="D109" s="141" t="s">
        <v>188</v>
      </c>
      <c r="E109" s="142">
        <v>1</v>
      </c>
      <c r="F109" s="142"/>
      <c r="G109" s="143">
        <f>E109*F109</f>
        <v>0</v>
      </c>
      <c r="O109" s="215">
        <v>2</v>
      </c>
      <c r="AA109" s="121">
        <v>12</v>
      </c>
      <c r="AB109" s="121">
        <v>0</v>
      </c>
      <c r="AC109" s="121">
        <v>62</v>
      </c>
      <c r="AZ109" s="121">
        <v>4</v>
      </c>
      <c r="BA109" s="121">
        <f>IF(AZ109=1,G109,0)</f>
        <v>0</v>
      </c>
      <c r="BB109" s="121">
        <f>IF(AZ109=2,G109,0)</f>
        <v>0</v>
      </c>
      <c r="BC109" s="121">
        <f>IF(AZ109=3,G109,0)</f>
        <v>0</v>
      </c>
      <c r="BD109" s="121">
        <f>IF(AZ109=4,G109,0)</f>
        <v>0</v>
      </c>
      <c r="BE109" s="121">
        <f>IF(AZ109=5,G109,0)</f>
        <v>0</v>
      </c>
      <c r="CZ109" s="121">
        <v>0</v>
      </c>
    </row>
    <row r="110" spans="1:104" s="121" customFormat="1" x14ac:dyDescent="0.2">
      <c r="A110" s="144"/>
      <c r="B110" s="145" t="s">
        <v>68</v>
      </c>
      <c r="C110" s="146" t="str">
        <f>CONCATENATE(B108," ",C108)</f>
        <v>M22 Montáž sdělovací a zabezp.tech</v>
      </c>
      <c r="D110" s="144"/>
      <c r="E110" s="147"/>
      <c r="F110" s="147"/>
      <c r="G110" s="148">
        <f>SUM(G108:G109)</f>
        <v>0</v>
      </c>
      <c r="O110" s="215">
        <v>4</v>
      </c>
      <c r="BA110" s="217">
        <f>SUM(BA108:BA109)</f>
        <v>0</v>
      </c>
      <c r="BB110" s="217">
        <f>SUM(BB108:BB109)</f>
        <v>0</v>
      </c>
      <c r="BC110" s="217">
        <f>SUM(BC108:BC109)</f>
        <v>0</v>
      </c>
      <c r="BD110" s="217">
        <f>SUM(BD108:BD109)</f>
        <v>0</v>
      </c>
      <c r="BE110" s="217">
        <f>SUM(BE108:BE109)</f>
        <v>0</v>
      </c>
    </row>
    <row r="111" spans="1:104" s="121" customFormat="1" x14ac:dyDescent="0.2"/>
    <row r="112" spans="1:104" x14ac:dyDescent="0.2">
      <c r="E112" s="120"/>
    </row>
    <row r="113" spans="5:5" x14ac:dyDescent="0.2">
      <c r="E113" s="120"/>
    </row>
    <row r="114" spans="5:5" x14ac:dyDescent="0.2">
      <c r="E114" s="120"/>
    </row>
    <row r="115" spans="5:5" x14ac:dyDescent="0.2">
      <c r="E115" s="120"/>
    </row>
    <row r="116" spans="5:5" x14ac:dyDescent="0.2">
      <c r="E116" s="120"/>
    </row>
    <row r="117" spans="5:5" x14ac:dyDescent="0.2">
      <c r="E117" s="120"/>
    </row>
    <row r="118" spans="5:5" x14ac:dyDescent="0.2">
      <c r="E118" s="120"/>
    </row>
    <row r="119" spans="5:5" x14ac:dyDescent="0.2">
      <c r="E119" s="120"/>
    </row>
    <row r="120" spans="5:5" x14ac:dyDescent="0.2">
      <c r="E120" s="120"/>
    </row>
    <row r="121" spans="5:5" x14ac:dyDescent="0.2">
      <c r="E121" s="120"/>
    </row>
    <row r="122" spans="5:5" x14ac:dyDescent="0.2">
      <c r="E122" s="120"/>
    </row>
    <row r="123" spans="5:5" x14ac:dyDescent="0.2">
      <c r="E123" s="120"/>
    </row>
    <row r="124" spans="5:5" x14ac:dyDescent="0.2">
      <c r="E124" s="120"/>
    </row>
    <row r="125" spans="5:5" x14ac:dyDescent="0.2">
      <c r="E125" s="120"/>
    </row>
    <row r="126" spans="5:5" x14ac:dyDescent="0.2">
      <c r="E126" s="120"/>
    </row>
    <row r="127" spans="5:5" x14ac:dyDescent="0.2">
      <c r="E127" s="120"/>
    </row>
    <row r="128" spans="5:5" x14ac:dyDescent="0.2">
      <c r="E128" s="120"/>
    </row>
    <row r="129" spans="1:7" x14ac:dyDescent="0.2">
      <c r="E129" s="120"/>
    </row>
    <row r="130" spans="1:7" x14ac:dyDescent="0.2">
      <c r="E130" s="120"/>
    </row>
    <row r="131" spans="1:7" x14ac:dyDescent="0.2">
      <c r="E131" s="120"/>
    </row>
    <row r="132" spans="1:7" x14ac:dyDescent="0.2">
      <c r="E132" s="120"/>
    </row>
    <row r="133" spans="1:7" x14ac:dyDescent="0.2">
      <c r="E133" s="120"/>
    </row>
    <row r="134" spans="1:7" x14ac:dyDescent="0.2">
      <c r="A134" s="149"/>
      <c r="B134" s="149"/>
      <c r="C134" s="149"/>
      <c r="D134" s="149"/>
      <c r="E134" s="149"/>
      <c r="F134" s="149"/>
      <c r="G134" s="149"/>
    </row>
    <row r="135" spans="1:7" x14ac:dyDescent="0.2">
      <c r="A135" s="149"/>
      <c r="B135" s="149"/>
      <c r="C135" s="149"/>
      <c r="D135" s="149"/>
      <c r="E135" s="149"/>
      <c r="F135" s="149"/>
      <c r="G135" s="149"/>
    </row>
    <row r="136" spans="1:7" x14ac:dyDescent="0.2">
      <c r="A136" s="149"/>
      <c r="B136" s="149"/>
      <c r="C136" s="149"/>
      <c r="D136" s="149"/>
      <c r="E136" s="149"/>
      <c r="F136" s="149"/>
      <c r="G136" s="149"/>
    </row>
    <row r="137" spans="1:7" x14ac:dyDescent="0.2">
      <c r="A137" s="149"/>
      <c r="B137" s="149"/>
      <c r="C137" s="149"/>
      <c r="D137" s="149"/>
      <c r="E137" s="149"/>
      <c r="F137" s="149"/>
      <c r="G137" s="149"/>
    </row>
    <row r="138" spans="1:7" x14ac:dyDescent="0.2">
      <c r="E138" s="120"/>
    </row>
    <row r="139" spans="1:7" x14ac:dyDescent="0.2">
      <c r="E139" s="120"/>
    </row>
    <row r="140" spans="1:7" x14ac:dyDescent="0.2">
      <c r="E140" s="120"/>
    </row>
    <row r="141" spans="1:7" x14ac:dyDescent="0.2">
      <c r="E141" s="120"/>
    </row>
    <row r="142" spans="1:7" x14ac:dyDescent="0.2">
      <c r="E142" s="120"/>
    </row>
    <row r="143" spans="1:7" x14ac:dyDescent="0.2">
      <c r="E143" s="120"/>
    </row>
    <row r="144" spans="1:7" x14ac:dyDescent="0.2">
      <c r="E144" s="120"/>
    </row>
    <row r="145" spans="5:5" x14ac:dyDescent="0.2">
      <c r="E145" s="120"/>
    </row>
    <row r="146" spans="5:5" x14ac:dyDescent="0.2">
      <c r="E146" s="120"/>
    </row>
    <row r="147" spans="5:5" x14ac:dyDescent="0.2">
      <c r="E147" s="120"/>
    </row>
    <row r="148" spans="5:5" x14ac:dyDescent="0.2">
      <c r="E148" s="120"/>
    </row>
    <row r="149" spans="5:5" x14ac:dyDescent="0.2">
      <c r="E149" s="120"/>
    </row>
    <row r="150" spans="5:5" x14ac:dyDescent="0.2">
      <c r="E150" s="120"/>
    </row>
    <row r="151" spans="5:5" x14ac:dyDescent="0.2">
      <c r="E151" s="120"/>
    </row>
    <row r="152" spans="5:5" x14ac:dyDescent="0.2">
      <c r="E152" s="120"/>
    </row>
    <row r="153" spans="5:5" x14ac:dyDescent="0.2">
      <c r="E153" s="120"/>
    </row>
    <row r="154" spans="5:5" x14ac:dyDescent="0.2">
      <c r="E154" s="120"/>
    </row>
    <row r="155" spans="5:5" x14ac:dyDescent="0.2">
      <c r="E155" s="120"/>
    </row>
    <row r="156" spans="5:5" x14ac:dyDescent="0.2">
      <c r="E156" s="120"/>
    </row>
    <row r="157" spans="5:5" x14ac:dyDescent="0.2">
      <c r="E157" s="120"/>
    </row>
    <row r="158" spans="5:5" x14ac:dyDescent="0.2">
      <c r="E158" s="120"/>
    </row>
    <row r="159" spans="5:5" x14ac:dyDescent="0.2">
      <c r="E159" s="120"/>
    </row>
    <row r="160" spans="5:5" x14ac:dyDescent="0.2">
      <c r="E160" s="120"/>
    </row>
    <row r="161" spans="1:7" x14ac:dyDescent="0.2">
      <c r="E161" s="120"/>
    </row>
    <row r="162" spans="1:7" x14ac:dyDescent="0.2">
      <c r="E162" s="120"/>
    </row>
    <row r="163" spans="1:7" x14ac:dyDescent="0.2">
      <c r="E163" s="120"/>
    </row>
    <row r="164" spans="1:7" x14ac:dyDescent="0.2">
      <c r="E164" s="120"/>
    </row>
    <row r="165" spans="1:7" x14ac:dyDescent="0.2">
      <c r="E165" s="120"/>
    </row>
    <row r="166" spans="1:7" x14ac:dyDescent="0.2">
      <c r="E166" s="120"/>
    </row>
    <row r="167" spans="1:7" x14ac:dyDescent="0.2">
      <c r="E167" s="120"/>
    </row>
    <row r="168" spans="1:7" x14ac:dyDescent="0.2">
      <c r="E168" s="120"/>
    </row>
    <row r="169" spans="1:7" x14ac:dyDescent="0.2">
      <c r="A169" s="150"/>
      <c r="B169" s="150"/>
    </row>
    <row r="170" spans="1:7" x14ac:dyDescent="0.2">
      <c r="A170" s="149"/>
      <c r="B170" s="149"/>
      <c r="C170" s="152"/>
      <c r="D170" s="152"/>
      <c r="E170" s="153"/>
      <c r="F170" s="152"/>
      <c r="G170" s="154"/>
    </row>
    <row r="171" spans="1:7" x14ac:dyDescent="0.2">
      <c r="A171" s="155"/>
      <c r="B171" s="155"/>
      <c r="C171" s="149"/>
      <c r="D171" s="149"/>
      <c r="E171" s="156"/>
      <c r="F171" s="149"/>
      <c r="G171" s="149"/>
    </row>
    <row r="172" spans="1:7" x14ac:dyDescent="0.2">
      <c r="A172" s="149"/>
      <c r="B172" s="149"/>
      <c r="C172" s="149"/>
      <c r="D172" s="149"/>
      <c r="E172" s="156"/>
      <c r="F172" s="149"/>
      <c r="G172" s="149"/>
    </row>
    <row r="173" spans="1:7" x14ac:dyDescent="0.2">
      <c r="A173" s="149"/>
      <c r="B173" s="149"/>
      <c r="C173" s="149"/>
      <c r="D173" s="149"/>
      <c r="E173" s="156"/>
      <c r="F173" s="149"/>
      <c r="G173" s="149"/>
    </row>
    <row r="174" spans="1:7" x14ac:dyDescent="0.2">
      <c r="A174" s="149"/>
      <c r="B174" s="149"/>
      <c r="C174" s="149"/>
      <c r="D174" s="149"/>
      <c r="E174" s="156"/>
      <c r="F174" s="149"/>
      <c r="G174" s="149"/>
    </row>
    <row r="175" spans="1:7" x14ac:dyDescent="0.2">
      <c r="A175" s="149"/>
      <c r="B175" s="149"/>
      <c r="C175" s="149"/>
      <c r="D175" s="149"/>
      <c r="E175" s="156"/>
      <c r="F175" s="149"/>
      <c r="G175" s="149"/>
    </row>
    <row r="176" spans="1:7" x14ac:dyDescent="0.2">
      <c r="A176" s="149"/>
      <c r="B176" s="149"/>
      <c r="C176" s="149"/>
      <c r="D176" s="149"/>
      <c r="E176" s="156"/>
      <c r="F176" s="149"/>
      <c r="G176" s="149"/>
    </row>
    <row r="177" spans="1:7" x14ac:dyDescent="0.2">
      <c r="A177" s="149"/>
      <c r="B177" s="149"/>
      <c r="C177" s="149"/>
      <c r="D177" s="149"/>
      <c r="E177" s="156"/>
      <c r="F177" s="149"/>
      <c r="G177" s="149"/>
    </row>
    <row r="178" spans="1:7" x14ac:dyDescent="0.2">
      <c r="A178" s="149"/>
      <c r="B178" s="149"/>
      <c r="C178" s="149"/>
      <c r="D178" s="149"/>
      <c r="E178" s="156"/>
      <c r="F178" s="149"/>
      <c r="G178" s="149"/>
    </row>
    <row r="179" spans="1:7" x14ac:dyDescent="0.2">
      <c r="A179" s="149"/>
      <c r="B179" s="149"/>
      <c r="C179" s="149"/>
      <c r="D179" s="149"/>
      <c r="E179" s="156"/>
      <c r="F179" s="149"/>
      <c r="G179" s="149"/>
    </row>
    <row r="180" spans="1:7" x14ac:dyDescent="0.2">
      <c r="A180" s="149"/>
      <c r="B180" s="149"/>
      <c r="C180" s="149"/>
      <c r="D180" s="149"/>
      <c r="E180" s="156"/>
      <c r="F180" s="149"/>
      <c r="G180" s="149"/>
    </row>
    <row r="181" spans="1:7" x14ac:dyDescent="0.2">
      <c r="A181" s="149"/>
      <c r="B181" s="149"/>
      <c r="C181" s="149"/>
      <c r="D181" s="149"/>
      <c r="E181" s="156"/>
      <c r="F181" s="149"/>
      <c r="G181" s="149"/>
    </row>
    <row r="182" spans="1:7" x14ac:dyDescent="0.2">
      <c r="A182" s="149"/>
      <c r="B182" s="149"/>
      <c r="C182" s="149"/>
      <c r="D182" s="149"/>
      <c r="E182" s="156"/>
      <c r="F182" s="149"/>
      <c r="G182" s="149"/>
    </row>
    <row r="183" spans="1:7" x14ac:dyDescent="0.2">
      <c r="A183" s="149"/>
      <c r="B183" s="149"/>
      <c r="C183" s="149"/>
      <c r="D183" s="149"/>
      <c r="E183" s="156"/>
      <c r="F183" s="149"/>
      <c r="G183" s="149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83"/>
  <sheetViews>
    <sheetView showGridLines="0" showZeros="0" topLeftCell="A52" zoomScaleNormal="100" workbookViewId="0">
      <selection activeCell="I16" sqref="I16"/>
    </sheetView>
  </sheetViews>
  <sheetFormatPr defaultRowHeight="12.75" x14ac:dyDescent="0.2"/>
  <cols>
    <col min="1" max="1" width="3.85546875" style="120" customWidth="1"/>
    <col min="2" max="2" width="12" style="120" customWidth="1"/>
    <col min="3" max="3" width="40.42578125" style="120" customWidth="1"/>
    <col min="4" max="4" width="5.5703125" style="120" customWidth="1"/>
    <col min="5" max="5" width="8.5703125" style="151" customWidth="1"/>
    <col min="6" max="6" width="9.85546875" style="120" customWidth="1"/>
    <col min="7" max="7" width="13.85546875" style="120" customWidth="1"/>
    <col min="8" max="16384" width="9.140625" style="120"/>
  </cols>
  <sheetData>
    <row r="1" spans="1:104" ht="15.75" x14ac:dyDescent="0.25">
      <c r="A1" s="201" t="s">
        <v>57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1"/>
      <c r="B2" s="122"/>
      <c r="C2" s="123"/>
      <c r="D2" s="123"/>
      <c r="E2" s="124"/>
      <c r="F2" s="123"/>
      <c r="G2" s="123"/>
    </row>
    <row r="3" spans="1:104" ht="13.5" thickTop="1" x14ac:dyDescent="0.2">
      <c r="A3" s="202" t="s">
        <v>5</v>
      </c>
      <c r="B3" s="203"/>
      <c r="C3" s="163" t="str">
        <f>CONCATENATE(cislostavby," ",nazevstavby)</f>
        <v xml:space="preserve"> Sběrný dvůr odpadu - Jedovnice, Stavba</v>
      </c>
      <c r="D3" s="164"/>
      <c r="E3" s="165"/>
      <c r="F3" s="166">
        <f>Rekapitulace!H1</f>
        <v>0</v>
      </c>
      <c r="G3" s="167"/>
    </row>
    <row r="4" spans="1:104" ht="15.75" thickBot="1" x14ac:dyDescent="0.25">
      <c r="A4" s="204" t="s">
        <v>1</v>
      </c>
      <c r="B4" s="205"/>
      <c r="C4" s="168" t="str">
        <f>CONCATENATE(cisloobjektu," ",nazevobjektu)</f>
        <v xml:space="preserve"> So-02 - skladovací hala</v>
      </c>
      <c r="D4" s="169"/>
      <c r="E4" s="206"/>
      <c r="F4" s="206"/>
      <c r="G4" s="207"/>
    </row>
    <row r="5" spans="1:104" ht="13.5" thickTop="1" x14ac:dyDescent="0.2">
      <c r="A5" s="125"/>
      <c r="B5" s="126"/>
      <c r="C5" s="126"/>
      <c r="D5" s="121"/>
      <c r="E5" s="127"/>
      <c r="F5" s="121"/>
      <c r="G5" s="128"/>
    </row>
    <row r="6" spans="1:104" x14ac:dyDescent="0.2">
      <c r="A6" s="129" t="s">
        <v>58</v>
      </c>
      <c r="B6" s="130" t="s">
        <v>59</v>
      </c>
      <c r="C6" s="130" t="s">
        <v>60</v>
      </c>
      <c r="D6" s="130" t="s">
        <v>61</v>
      </c>
      <c r="E6" s="131" t="s">
        <v>62</v>
      </c>
      <c r="F6" s="209" t="s">
        <v>211</v>
      </c>
      <c r="G6" s="210"/>
    </row>
    <row r="7" spans="1:104" s="121" customFormat="1" x14ac:dyDescent="0.2">
      <c r="A7" s="133" t="s">
        <v>65</v>
      </c>
      <c r="B7" s="134" t="s">
        <v>66</v>
      </c>
      <c r="C7" s="135" t="s">
        <v>67</v>
      </c>
      <c r="D7" s="136"/>
      <c r="E7" s="173"/>
      <c r="F7" s="175"/>
      <c r="G7" s="176"/>
      <c r="H7" s="214"/>
      <c r="I7" s="214"/>
      <c r="O7" s="215">
        <v>1</v>
      </c>
    </row>
    <row r="8" spans="1:104" s="121" customFormat="1" x14ac:dyDescent="0.2">
      <c r="A8" s="170">
        <v>1</v>
      </c>
      <c r="B8" s="171" t="s">
        <v>71</v>
      </c>
      <c r="C8" s="172" t="s">
        <v>212</v>
      </c>
      <c r="D8" s="141" t="s">
        <v>72</v>
      </c>
      <c r="E8" s="185">
        <v>110.88</v>
      </c>
      <c r="F8" s="211" t="s">
        <v>248</v>
      </c>
      <c r="G8" s="216"/>
      <c r="O8" s="215">
        <v>2</v>
      </c>
      <c r="AA8" s="121">
        <v>12</v>
      </c>
      <c r="AB8" s="121">
        <v>0</v>
      </c>
      <c r="AC8" s="121">
        <v>1</v>
      </c>
      <c r="AZ8" s="121">
        <v>1</v>
      </c>
      <c r="BA8" s="121" t="str">
        <f>IF(AZ8=1,F8,0)</f>
        <v>((28,2x2)+(9x4))x0,6x2 PD F.2 č.v.02</v>
      </c>
      <c r="BB8" s="121">
        <f>IF(AZ8=2,F8,0)</f>
        <v>0</v>
      </c>
      <c r="BC8" s="121">
        <f>IF(AZ8=3,F8,0)</f>
        <v>0</v>
      </c>
      <c r="BD8" s="121">
        <f>IF(AZ8=4,F8,0)</f>
        <v>0</v>
      </c>
      <c r="BE8" s="121">
        <f>IF(AZ8=5,F8,0)</f>
        <v>0</v>
      </c>
      <c r="CZ8" s="121">
        <v>0</v>
      </c>
    </row>
    <row r="9" spans="1:104" s="121" customFormat="1" x14ac:dyDescent="0.2">
      <c r="A9" s="139">
        <v>2</v>
      </c>
      <c r="B9" s="140" t="s">
        <v>73</v>
      </c>
      <c r="C9" s="172" t="s">
        <v>74</v>
      </c>
      <c r="D9" s="141" t="s">
        <v>72</v>
      </c>
      <c r="E9" s="185">
        <v>110.88</v>
      </c>
      <c r="F9" s="211" t="str">
        <f>F8</f>
        <v>((28,2x2)+(9x4))x0,6x2 PD F.2 č.v.02</v>
      </c>
      <c r="G9" s="216" t="e">
        <f t="shared" ref="G9:G12" si="0">E9*F9</f>
        <v>#VALUE!</v>
      </c>
      <c r="O9" s="215">
        <v>2</v>
      </c>
      <c r="AA9" s="121">
        <v>12</v>
      </c>
      <c r="AB9" s="121">
        <v>0</v>
      </c>
      <c r="AC9" s="121">
        <v>2</v>
      </c>
      <c r="AZ9" s="121">
        <v>1</v>
      </c>
      <c r="BA9" s="121" t="e">
        <f t="shared" ref="BA9:BA13" si="1">IF(AZ9=1,G9,0)</f>
        <v>#VALUE!</v>
      </c>
      <c r="BB9" s="121">
        <f t="shared" ref="BB9:BB13" si="2">IF(AZ9=2,G9,0)</f>
        <v>0</v>
      </c>
      <c r="BC9" s="121">
        <f t="shared" ref="BC9:BC13" si="3">IF(AZ9=3,G9,0)</f>
        <v>0</v>
      </c>
      <c r="BD9" s="121">
        <f t="shared" ref="BD9:BD13" si="4">IF(AZ9=4,G9,0)</f>
        <v>0</v>
      </c>
      <c r="BE9" s="121">
        <f t="shared" ref="BE9:BE13" si="5">IF(AZ9=5,G9,0)</f>
        <v>0</v>
      </c>
      <c r="CZ9" s="121">
        <v>0</v>
      </c>
    </row>
    <row r="10" spans="1:104" s="121" customFormat="1" x14ac:dyDescent="0.2">
      <c r="A10" s="139">
        <v>3</v>
      </c>
      <c r="B10" s="140" t="s">
        <v>75</v>
      </c>
      <c r="C10" s="172" t="s">
        <v>76</v>
      </c>
      <c r="D10" s="141" t="s">
        <v>72</v>
      </c>
      <c r="E10" s="185">
        <v>110.88</v>
      </c>
      <c r="F10" s="211" t="str">
        <f>F8</f>
        <v>((28,2x2)+(9x4))x0,6x2 PD F.2 č.v.02</v>
      </c>
      <c r="G10" s="216" t="e">
        <f t="shared" si="0"/>
        <v>#VALUE!</v>
      </c>
      <c r="O10" s="215">
        <v>2</v>
      </c>
      <c r="AA10" s="121">
        <v>12</v>
      </c>
      <c r="AB10" s="121">
        <v>0</v>
      </c>
      <c r="AC10" s="121">
        <v>3</v>
      </c>
      <c r="AZ10" s="121">
        <v>1</v>
      </c>
      <c r="BA10" s="121" t="e">
        <f t="shared" si="1"/>
        <v>#VALUE!</v>
      </c>
      <c r="BB10" s="121">
        <f t="shared" si="2"/>
        <v>0</v>
      </c>
      <c r="BC10" s="121">
        <f t="shared" si="3"/>
        <v>0</v>
      </c>
      <c r="BD10" s="121">
        <f t="shared" si="4"/>
        <v>0</v>
      </c>
      <c r="BE10" s="121">
        <f t="shared" si="5"/>
        <v>0</v>
      </c>
      <c r="CZ10" s="121">
        <v>0</v>
      </c>
    </row>
    <row r="11" spans="1:104" s="121" customFormat="1" x14ac:dyDescent="0.2">
      <c r="A11" s="139">
        <v>4</v>
      </c>
      <c r="B11" s="140" t="s">
        <v>77</v>
      </c>
      <c r="C11" s="172" t="s">
        <v>78</v>
      </c>
      <c r="D11" s="141" t="s">
        <v>72</v>
      </c>
      <c r="E11" s="185">
        <v>110.88</v>
      </c>
      <c r="F11" s="211" t="str">
        <f>F8</f>
        <v>((28,2x2)+(9x4))x0,6x2 PD F.2 č.v.02</v>
      </c>
      <c r="G11" s="216" t="e">
        <f t="shared" si="0"/>
        <v>#VALUE!</v>
      </c>
      <c r="O11" s="215">
        <v>2</v>
      </c>
      <c r="AA11" s="121">
        <v>12</v>
      </c>
      <c r="AB11" s="121">
        <v>0</v>
      </c>
      <c r="AC11" s="121">
        <v>4</v>
      </c>
      <c r="AZ11" s="121">
        <v>1</v>
      </c>
      <c r="BA11" s="121" t="e">
        <f t="shared" si="1"/>
        <v>#VALUE!</v>
      </c>
      <c r="BB11" s="121">
        <f t="shared" si="2"/>
        <v>0</v>
      </c>
      <c r="BC11" s="121">
        <f t="shared" si="3"/>
        <v>0</v>
      </c>
      <c r="BD11" s="121">
        <f t="shared" si="4"/>
        <v>0</v>
      </c>
      <c r="BE11" s="121">
        <f t="shared" si="5"/>
        <v>0</v>
      </c>
      <c r="CZ11" s="121">
        <v>0</v>
      </c>
    </row>
    <row r="12" spans="1:104" s="121" customFormat="1" x14ac:dyDescent="0.2">
      <c r="A12" s="139">
        <v>5</v>
      </c>
      <c r="B12" s="140" t="s">
        <v>79</v>
      </c>
      <c r="C12" s="172" t="s">
        <v>80</v>
      </c>
      <c r="D12" s="141" t="s">
        <v>72</v>
      </c>
      <c r="E12" s="185">
        <v>110.88</v>
      </c>
      <c r="F12" s="211" t="str">
        <f>F8</f>
        <v>((28,2x2)+(9x4))x0,6x2 PD F.2 č.v.02</v>
      </c>
      <c r="G12" s="216" t="e">
        <f t="shared" si="0"/>
        <v>#VALUE!</v>
      </c>
      <c r="O12" s="215">
        <v>2</v>
      </c>
      <c r="AA12" s="121">
        <v>12</v>
      </c>
      <c r="AB12" s="121">
        <v>0</v>
      </c>
      <c r="AC12" s="121">
        <v>5</v>
      </c>
      <c r="AZ12" s="121">
        <v>1</v>
      </c>
      <c r="BA12" s="121" t="e">
        <f t="shared" si="1"/>
        <v>#VALUE!</v>
      </c>
      <c r="BB12" s="121">
        <f t="shared" si="2"/>
        <v>0</v>
      </c>
      <c r="BC12" s="121">
        <f t="shared" si="3"/>
        <v>0</v>
      </c>
      <c r="BD12" s="121">
        <f t="shared" si="4"/>
        <v>0</v>
      </c>
      <c r="BE12" s="121">
        <f t="shared" si="5"/>
        <v>0</v>
      </c>
      <c r="CZ12" s="121">
        <v>0</v>
      </c>
    </row>
    <row r="13" spans="1:104" s="121" customFormat="1" x14ac:dyDescent="0.2">
      <c r="A13" s="170">
        <v>6</v>
      </c>
      <c r="B13" s="171" t="s">
        <v>81</v>
      </c>
      <c r="C13" s="172" t="s">
        <v>223</v>
      </c>
      <c r="D13" s="141" t="s">
        <v>82</v>
      </c>
      <c r="E13" s="185">
        <v>276.20999999999998</v>
      </c>
      <c r="F13" s="208" t="s">
        <v>237</v>
      </c>
      <c r="G13" s="212" t="e">
        <f t="shared" ref="G13" si="6">E13*F13</f>
        <v>#VALUE!</v>
      </c>
      <c r="O13" s="215">
        <v>2</v>
      </c>
      <c r="AA13" s="121">
        <v>12</v>
      </c>
      <c r="AB13" s="121">
        <v>0</v>
      </c>
      <c r="AC13" s="121">
        <v>6</v>
      </c>
      <c r="AZ13" s="121">
        <v>1</v>
      </c>
      <c r="BA13" s="121" t="e">
        <f t="shared" si="1"/>
        <v>#VALUE!</v>
      </c>
      <c r="BB13" s="121">
        <f t="shared" si="2"/>
        <v>0</v>
      </c>
      <c r="BC13" s="121">
        <f t="shared" si="3"/>
        <v>0</v>
      </c>
      <c r="BD13" s="121">
        <f t="shared" si="4"/>
        <v>0</v>
      </c>
      <c r="BE13" s="121">
        <f t="shared" si="5"/>
        <v>0</v>
      </c>
      <c r="CZ13" s="121">
        <v>0</v>
      </c>
    </row>
    <row r="14" spans="1:104" s="121" customFormat="1" x14ac:dyDescent="0.2">
      <c r="A14" s="144"/>
      <c r="B14" s="145" t="s">
        <v>68</v>
      </c>
      <c r="C14" s="146" t="str">
        <f>CONCATENATE(B7," ",C7)</f>
        <v>1 Zemní práce</v>
      </c>
      <c r="D14" s="144"/>
      <c r="E14" s="174"/>
      <c r="F14" s="178"/>
      <c r="G14" s="179"/>
      <c r="O14" s="215">
        <v>4</v>
      </c>
      <c r="BA14" s="217" t="e">
        <f>SUM(BA7:BA13)</f>
        <v>#VALUE!</v>
      </c>
      <c r="BB14" s="217">
        <f>SUM(BB7:BB13)</f>
        <v>0</v>
      </c>
      <c r="BC14" s="217">
        <f>SUM(BC7:BC13)</f>
        <v>0</v>
      </c>
      <c r="BD14" s="217">
        <f>SUM(BD7:BD13)</f>
        <v>0</v>
      </c>
      <c r="BE14" s="217">
        <f>SUM(BE7:BE13)</f>
        <v>0</v>
      </c>
    </row>
    <row r="15" spans="1:104" s="121" customFormat="1" x14ac:dyDescent="0.2">
      <c r="A15" s="133" t="s">
        <v>65</v>
      </c>
      <c r="B15" s="134" t="s">
        <v>83</v>
      </c>
      <c r="C15" s="135" t="s">
        <v>84</v>
      </c>
      <c r="D15" s="136"/>
      <c r="E15" s="173"/>
      <c r="F15" s="175"/>
      <c r="G15" s="176"/>
      <c r="H15" s="214"/>
      <c r="I15" s="214"/>
      <c r="O15" s="215">
        <v>1</v>
      </c>
    </row>
    <row r="16" spans="1:104" s="121" customFormat="1" x14ac:dyDescent="0.2">
      <c r="A16" s="170">
        <v>7</v>
      </c>
      <c r="B16" s="171" t="s">
        <v>85</v>
      </c>
      <c r="C16" s="172" t="s">
        <v>213</v>
      </c>
      <c r="D16" s="141" t="s">
        <v>72</v>
      </c>
      <c r="E16" s="185">
        <v>38.799999999999997</v>
      </c>
      <c r="F16" s="208" t="s">
        <v>239</v>
      </c>
      <c r="G16" s="212" t="e">
        <f t="shared" ref="G16:G21" si="7">E16*F16</f>
        <v>#VALUE!</v>
      </c>
      <c r="O16" s="215">
        <v>2</v>
      </c>
      <c r="AA16" s="121">
        <v>12</v>
      </c>
      <c r="AB16" s="121">
        <v>0</v>
      </c>
      <c r="AC16" s="121">
        <v>7</v>
      </c>
      <c r="AZ16" s="121">
        <v>1</v>
      </c>
      <c r="BA16" s="121" t="e">
        <f t="shared" ref="BA16:BA21" si="8">IF(AZ16=1,G16,0)</f>
        <v>#VALUE!</v>
      </c>
      <c r="BB16" s="121">
        <f t="shared" ref="BB16:BB21" si="9">IF(AZ16=2,G16,0)</f>
        <v>0</v>
      </c>
      <c r="BC16" s="121">
        <f t="shared" ref="BC16:BC21" si="10">IF(AZ16=3,G16,0)</f>
        <v>0</v>
      </c>
      <c r="BD16" s="121">
        <f t="shared" ref="BD16:BD21" si="11">IF(AZ16=4,G16,0)</f>
        <v>0</v>
      </c>
      <c r="BE16" s="121">
        <f t="shared" ref="BE16:BE21" si="12">IF(AZ16=5,G16,0)</f>
        <v>0</v>
      </c>
      <c r="CZ16" s="121">
        <v>1.8180000000000001</v>
      </c>
    </row>
    <row r="17" spans="1:104" s="121" customFormat="1" ht="16.5" customHeight="1" x14ac:dyDescent="0.2">
      <c r="A17" s="170">
        <v>8</v>
      </c>
      <c r="B17" s="171" t="s">
        <v>285</v>
      </c>
      <c r="C17" s="172" t="s">
        <v>249</v>
      </c>
      <c r="D17" s="141" t="s">
        <v>72</v>
      </c>
      <c r="E17" s="185">
        <v>27.72</v>
      </c>
      <c r="F17" s="208" t="s">
        <v>240</v>
      </c>
      <c r="G17" s="212" t="e">
        <f t="shared" si="7"/>
        <v>#VALUE!</v>
      </c>
      <c r="O17" s="215">
        <v>2</v>
      </c>
      <c r="AA17" s="121">
        <v>12</v>
      </c>
      <c r="AB17" s="121">
        <v>0</v>
      </c>
      <c r="AC17" s="121">
        <v>8</v>
      </c>
      <c r="AZ17" s="121">
        <v>1</v>
      </c>
      <c r="BA17" s="121" t="e">
        <f t="shared" si="8"/>
        <v>#VALUE!</v>
      </c>
      <c r="BB17" s="121">
        <f t="shared" si="9"/>
        <v>0</v>
      </c>
      <c r="BC17" s="121">
        <f t="shared" si="10"/>
        <v>0</v>
      </c>
      <c r="BD17" s="121">
        <f t="shared" si="11"/>
        <v>0</v>
      </c>
      <c r="BE17" s="121">
        <f t="shared" si="12"/>
        <v>0</v>
      </c>
      <c r="CZ17" s="121">
        <v>2.4169299999999998</v>
      </c>
    </row>
    <row r="18" spans="1:104" s="121" customFormat="1" ht="21.75" customHeight="1" x14ac:dyDescent="0.2">
      <c r="A18" s="139">
        <v>9</v>
      </c>
      <c r="B18" s="171" t="s">
        <v>286</v>
      </c>
      <c r="C18" s="172" t="s">
        <v>250</v>
      </c>
      <c r="D18" s="141" t="s">
        <v>82</v>
      </c>
      <c r="E18" s="185">
        <v>95.2</v>
      </c>
      <c r="F18" s="218" t="s">
        <v>254</v>
      </c>
      <c r="G18" s="219" t="e">
        <f t="shared" si="7"/>
        <v>#VALUE!</v>
      </c>
      <c r="O18" s="215">
        <v>2</v>
      </c>
      <c r="AA18" s="121">
        <v>12</v>
      </c>
      <c r="AB18" s="121">
        <v>0</v>
      </c>
      <c r="AC18" s="121">
        <v>9</v>
      </c>
      <c r="AZ18" s="121">
        <v>1</v>
      </c>
      <c r="BA18" s="121" t="e">
        <f t="shared" si="8"/>
        <v>#VALUE!</v>
      </c>
      <c r="BB18" s="121">
        <f t="shared" si="9"/>
        <v>0</v>
      </c>
      <c r="BC18" s="121">
        <f t="shared" si="10"/>
        <v>0</v>
      </c>
      <c r="BD18" s="121">
        <f t="shared" si="11"/>
        <v>0</v>
      </c>
      <c r="BE18" s="121">
        <f t="shared" si="12"/>
        <v>0</v>
      </c>
      <c r="CZ18" s="121">
        <v>3.925E-2</v>
      </c>
    </row>
    <row r="19" spans="1:104" s="121" customFormat="1" ht="19.5" customHeight="1" x14ac:dyDescent="0.2">
      <c r="A19" s="139">
        <v>10</v>
      </c>
      <c r="B19" s="140" t="s">
        <v>287</v>
      </c>
      <c r="C19" s="172" t="s">
        <v>251</v>
      </c>
      <c r="D19" s="141" t="s">
        <v>82</v>
      </c>
      <c r="E19" s="185">
        <v>95.2</v>
      </c>
      <c r="F19" s="218" t="s">
        <v>254</v>
      </c>
      <c r="G19" s="219" t="e">
        <f t="shared" si="7"/>
        <v>#VALUE!</v>
      </c>
      <c r="O19" s="215">
        <v>2</v>
      </c>
      <c r="AA19" s="121">
        <v>12</v>
      </c>
      <c r="AB19" s="121">
        <v>0</v>
      </c>
      <c r="AC19" s="121">
        <v>10</v>
      </c>
      <c r="AZ19" s="121">
        <v>1</v>
      </c>
      <c r="BA19" s="121" t="e">
        <f t="shared" si="8"/>
        <v>#VALUE!</v>
      </c>
      <c r="BB19" s="121">
        <f t="shared" si="9"/>
        <v>0</v>
      </c>
      <c r="BC19" s="121">
        <f t="shared" si="10"/>
        <v>0</v>
      </c>
      <c r="BD19" s="121">
        <f t="shared" si="11"/>
        <v>0</v>
      </c>
      <c r="BE19" s="121">
        <f t="shared" si="12"/>
        <v>0</v>
      </c>
      <c r="CZ19" s="121">
        <v>0</v>
      </c>
    </row>
    <row r="20" spans="1:104" s="121" customFormat="1" x14ac:dyDescent="0.2">
      <c r="A20" s="170">
        <v>11</v>
      </c>
      <c r="B20" s="171" t="s">
        <v>86</v>
      </c>
      <c r="C20" s="172" t="s">
        <v>252</v>
      </c>
      <c r="D20" s="141" t="s">
        <v>72</v>
      </c>
      <c r="E20" s="185">
        <v>94.25</v>
      </c>
      <c r="F20" s="211" t="s">
        <v>255</v>
      </c>
      <c r="G20" s="216" t="e">
        <f t="shared" si="7"/>
        <v>#VALUE!</v>
      </c>
      <c r="O20" s="215">
        <v>2</v>
      </c>
      <c r="AA20" s="121">
        <v>12</v>
      </c>
      <c r="AB20" s="121">
        <v>0</v>
      </c>
      <c r="AC20" s="121">
        <v>11</v>
      </c>
      <c r="AZ20" s="121">
        <v>1</v>
      </c>
      <c r="BA20" s="121" t="e">
        <f t="shared" si="8"/>
        <v>#VALUE!</v>
      </c>
      <c r="BB20" s="121">
        <f t="shared" si="9"/>
        <v>0</v>
      </c>
      <c r="BC20" s="121">
        <f t="shared" si="10"/>
        <v>0</v>
      </c>
      <c r="BD20" s="121">
        <f t="shared" si="11"/>
        <v>0</v>
      </c>
      <c r="BE20" s="121">
        <f t="shared" si="12"/>
        <v>0</v>
      </c>
      <c r="CZ20" s="121">
        <v>3.04718</v>
      </c>
    </row>
    <row r="21" spans="1:104" s="121" customFormat="1" ht="22.5" x14ac:dyDescent="0.2">
      <c r="A21" s="170">
        <v>12</v>
      </c>
      <c r="B21" s="171" t="s">
        <v>288</v>
      </c>
      <c r="C21" s="172" t="s">
        <v>253</v>
      </c>
      <c r="D21" s="141" t="s">
        <v>87</v>
      </c>
      <c r="E21" s="185">
        <v>1.1000000000000001</v>
      </c>
      <c r="F21" s="208" t="s">
        <v>224</v>
      </c>
      <c r="G21" s="212" t="e">
        <f t="shared" si="7"/>
        <v>#VALUE!</v>
      </c>
      <c r="O21" s="215">
        <v>2</v>
      </c>
      <c r="AA21" s="121">
        <v>12</v>
      </c>
      <c r="AB21" s="121">
        <v>0</v>
      </c>
      <c r="AC21" s="121">
        <v>12</v>
      </c>
      <c r="AZ21" s="121">
        <v>1</v>
      </c>
      <c r="BA21" s="121" t="e">
        <f t="shared" si="8"/>
        <v>#VALUE!</v>
      </c>
      <c r="BB21" s="121">
        <f t="shared" si="9"/>
        <v>0</v>
      </c>
      <c r="BC21" s="121">
        <f t="shared" si="10"/>
        <v>0</v>
      </c>
      <c r="BD21" s="121">
        <f t="shared" si="11"/>
        <v>0</v>
      </c>
      <c r="BE21" s="121">
        <f t="shared" si="12"/>
        <v>0</v>
      </c>
      <c r="CZ21" s="121">
        <v>1.0570200000000001</v>
      </c>
    </row>
    <row r="22" spans="1:104" s="121" customFormat="1" x14ac:dyDescent="0.2">
      <c r="A22" s="144"/>
      <c r="B22" s="145" t="s">
        <v>68</v>
      </c>
      <c r="C22" s="146" t="str">
        <f>CONCATENATE(B15," ",C15)</f>
        <v>2 Základy,zvláštní zakládání</v>
      </c>
      <c r="D22" s="144"/>
      <c r="E22" s="174"/>
      <c r="F22" s="178"/>
      <c r="G22" s="179"/>
      <c r="O22" s="215">
        <v>4</v>
      </c>
      <c r="BA22" s="217" t="e">
        <f>SUM(BA15:BA21)</f>
        <v>#VALUE!</v>
      </c>
      <c r="BB22" s="217">
        <f>SUM(BB15:BB21)</f>
        <v>0</v>
      </c>
      <c r="BC22" s="217">
        <f>SUM(BC15:BC21)</f>
        <v>0</v>
      </c>
      <c r="BD22" s="217">
        <f>SUM(BD15:BD21)</f>
        <v>0</v>
      </c>
      <c r="BE22" s="217">
        <f>SUM(BE15:BE21)</f>
        <v>0</v>
      </c>
    </row>
    <row r="23" spans="1:104" s="121" customFormat="1" x14ac:dyDescent="0.2">
      <c r="A23" s="133" t="s">
        <v>65</v>
      </c>
      <c r="B23" s="134" t="s">
        <v>88</v>
      </c>
      <c r="C23" s="135" t="s">
        <v>89</v>
      </c>
      <c r="D23" s="136"/>
      <c r="E23" s="173"/>
      <c r="F23" s="175"/>
      <c r="G23" s="176"/>
      <c r="H23" s="214"/>
      <c r="I23" s="214"/>
      <c r="O23" s="215">
        <v>1</v>
      </c>
    </row>
    <row r="24" spans="1:104" s="121" customFormat="1" ht="30.75" customHeight="1" x14ac:dyDescent="0.2">
      <c r="A24" s="170">
        <v>13</v>
      </c>
      <c r="B24" s="171" t="s">
        <v>90</v>
      </c>
      <c r="C24" s="172" t="s">
        <v>225</v>
      </c>
      <c r="D24" s="141" t="s">
        <v>82</v>
      </c>
      <c r="E24" s="185">
        <v>280.44</v>
      </c>
      <c r="F24" s="218" t="s">
        <v>256</v>
      </c>
      <c r="G24" s="219" t="e">
        <f t="shared" ref="G24:G27" si="13">E24*F24</f>
        <v>#VALUE!</v>
      </c>
      <c r="O24" s="215">
        <v>2</v>
      </c>
      <c r="AA24" s="121">
        <v>12</v>
      </c>
      <c r="AB24" s="121">
        <v>0</v>
      </c>
      <c r="AC24" s="121">
        <v>13</v>
      </c>
      <c r="AZ24" s="121">
        <v>1</v>
      </c>
      <c r="BA24" s="121" t="e">
        <f t="shared" ref="BA24:BA28" si="14">IF(AZ24=1,G24,0)</f>
        <v>#VALUE!</v>
      </c>
      <c r="BB24" s="121">
        <f t="shared" ref="BB24:BB28" si="15">IF(AZ24=2,G24,0)</f>
        <v>0</v>
      </c>
      <c r="BC24" s="121">
        <f t="shared" ref="BC24:BC28" si="16">IF(AZ24=3,G24,0)</f>
        <v>0</v>
      </c>
      <c r="BD24" s="121">
        <f t="shared" ref="BD24:BD28" si="17">IF(AZ24=4,G24,0)</f>
        <v>0</v>
      </c>
      <c r="BE24" s="121">
        <f t="shared" ref="BE24:BE28" si="18">IF(AZ24=5,G24,0)</f>
        <v>0</v>
      </c>
      <c r="CZ24" s="121">
        <v>0.30604999999999999</v>
      </c>
    </row>
    <row r="25" spans="1:104" s="121" customFormat="1" x14ac:dyDescent="0.2">
      <c r="A25" s="170">
        <v>15</v>
      </c>
      <c r="B25" s="171" t="s">
        <v>91</v>
      </c>
      <c r="C25" s="172" t="s">
        <v>226</v>
      </c>
      <c r="D25" s="141" t="s">
        <v>92</v>
      </c>
      <c r="E25" s="185">
        <v>8</v>
      </c>
      <c r="F25" s="211" t="s">
        <v>234</v>
      </c>
      <c r="G25" s="216" t="e">
        <f t="shared" si="13"/>
        <v>#VALUE!</v>
      </c>
      <c r="O25" s="215">
        <v>2</v>
      </c>
      <c r="AA25" s="121">
        <v>12</v>
      </c>
      <c r="AB25" s="121">
        <v>0</v>
      </c>
      <c r="AC25" s="121">
        <v>15</v>
      </c>
      <c r="AZ25" s="121">
        <v>1</v>
      </c>
      <c r="BA25" s="121" t="e">
        <f t="shared" si="14"/>
        <v>#VALUE!</v>
      </c>
      <c r="BB25" s="121">
        <f t="shared" si="15"/>
        <v>0</v>
      </c>
      <c r="BC25" s="121">
        <f t="shared" si="16"/>
        <v>0</v>
      </c>
      <c r="BD25" s="121">
        <f t="shared" si="17"/>
        <v>0</v>
      </c>
      <c r="BE25" s="121">
        <f t="shared" si="18"/>
        <v>0</v>
      </c>
      <c r="CZ25" s="121">
        <v>0.12569</v>
      </c>
    </row>
    <row r="26" spans="1:104" s="121" customFormat="1" ht="22.5" customHeight="1" x14ac:dyDescent="0.2">
      <c r="A26" s="170">
        <v>16</v>
      </c>
      <c r="B26" s="171" t="s">
        <v>93</v>
      </c>
      <c r="C26" s="172" t="s">
        <v>227</v>
      </c>
      <c r="D26" s="141" t="s">
        <v>72</v>
      </c>
      <c r="E26" s="185">
        <v>0.28000000000000003</v>
      </c>
      <c r="F26" s="211" t="s">
        <v>257</v>
      </c>
      <c r="G26" s="216" t="e">
        <f t="shared" si="13"/>
        <v>#VALUE!</v>
      </c>
      <c r="O26" s="215">
        <v>2</v>
      </c>
      <c r="AA26" s="121">
        <v>12</v>
      </c>
      <c r="AB26" s="121">
        <v>0</v>
      </c>
      <c r="AC26" s="121">
        <v>16</v>
      </c>
      <c r="AZ26" s="121">
        <v>1</v>
      </c>
      <c r="BA26" s="121" t="e">
        <f t="shared" si="14"/>
        <v>#VALUE!</v>
      </c>
      <c r="BB26" s="121">
        <f t="shared" si="15"/>
        <v>0</v>
      </c>
      <c r="BC26" s="121">
        <f t="shared" si="16"/>
        <v>0</v>
      </c>
      <c r="BD26" s="121">
        <f t="shared" si="17"/>
        <v>0</v>
      </c>
      <c r="BE26" s="121">
        <f t="shared" si="18"/>
        <v>0</v>
      </c>
      <c r="CZ26" s="121">
        <v>1.9332</v>
      </c>
    </row>
    <row r="27" spans="1:104" s="121" customFormat="1" ht="22.5" customHeight="1" x14ac:dyDescent="0.2">
      <c r="A27" s="170">
        <v>17</v>
      </c>
      <c r="B27" s="171" t="s">
        <v>94</v>
      </c>
      <c r="C27" s="172" t="s">
        <v>228</v>
      </c>
      <c r="D27" s="141" t="s">
        <v>87</v>
      </c>
      <c r="E27" s="185">
        <v>0.3</v>
      </c>
      <c r="F27" s="211" t="s">
        <v>229</v>
      </c>
      <c r="G27" s="216" t="e">
        <f t="shared" si="13"/>
        <v>#VALUE!</v>
      </c>
      <c r="O27" s="215">
        <v>2</v>
      </c>
      <c r="AA27" s="121">
        <v>12</v>
      </c>
      <c r="AB27" s="121">
        <v>0</v>
      </c>
      <c r="AC27" s="121">
        <v>17</v>
      </c>
      <c r="AZ27" s="121">
        <v>1</v>
      </c>
      <c r="BA27" s="121" t="e">
        <f t="shared" si="14"/>
        <v>#VALUE!</v>
      </c>
      <c r="BB27" s="121">
        <f t="shared" si="15"/>
        <v>0</v>
      </c>
      <c r="BC27" s="121">
        <f t="shared" si="16"/>
        <v>0</v>
      </c>
      <c r="BD27" s="121">
        <f t="shared" si="17"/>
        <v>0</v>
      </c>
      <c r="BE27" s="121">
        <f t="shared" si="18"/>
        <v>0</v>
      </c>
      <c r="CZ27" s="121">
        <v>1.0970899999999999</v>
      </c>
    </row>
    <row r="28" spans="1:104" s="121" customFormat="1" x14ac:dyDescent="0.2">
      <c r="A28" s="139">
        <v>18</v>
      </c>
      <c r="B28" s="140" t="s">
        <v>95</v>
      </c>
      <c r="C28" s="172" t="s">
        <v>96</v>
      </c>
      <c r="D28" s="141" t="s">
        <v>82</v>
      </c>
      <c r="E28" s="185">
        <v>1.84</v>
      </c>
      <c r="F28" s="208"/>
      <c r="G28" s="212">
        <f t="shared" ref="G28" si="19">E28*F28</f>
        <v>0</v>
      </c>
      <c r="O28" s="215">
        <v>2</v>
      </c>
      <c r="AA28" s="121">
        <v>12</v>
      </c>
      <c r="AB28" s="121">
        <v>0</v>
      </c>
      <c r="AC28" s="121">
        <v>18</v>
      </c>
      <c r="AZ28" s="121">
        <v>1</v>
      </c>
      <c r="BA28" s="121">
        <f t="shared" si="14"/>
        <v>0</v>
      </c>
      <c r="BB28" s="121">
        <f t="shared" si="15"/>
        <v>0</v>
      </c>
      <c r="BC28" s="121">
        <f t="shared" si="16"/>
        <v>0</v>
      </c>
      <c r="BD28" s="121">
        <f t="shared" si="17"/>
        <v>0</v>
      </c>
      <c r="BE28" s="121">
        <f t="shared" si="18"/>
        <v>0</v>
      </c>
      <c r="CZ28" s="121">
        <v>0.18323999999999999</v>
      </c>
    </row>
    <row r="29" spans="1:104" s="121" customFormat="1" x14ac:dyDescent="0.2">
      <c r="A29" s="144"/>
      <c r="B29" s="145" t="s">
        <v>68</v>
      </c>
      <c r="C29" s="146" t="str">
        <f>CONCATENATE(B23," ",C23)</f>
        <v>3 Svislé a kompletní konstrukce</v>
      </c>
      <c r="D29" s="144"/>
      <c r="E29" s="174"/>
      <c r="F29" s="178"/>
      <c r="G29" s="179"/>
      <c r="O29" s="215">
        <v>4</v>
      </c>
      <c r="BA29" s="217" t="e">
        <f>SUM(BA23:BA28)</f>
        <v>#VALUE!</v>
      </c>
      <c r="BB29" s="217">
        <f>SUM(BB23:BB28)</f>
        <v>0</v>
      </c>
      <c r="BC29" s="217">
        <f>SUM(BC23:BC28)</f>
        <v>0</v>
      </c>
      <c r="BD29" s="217">
        <f>SUM(BD23:BD28)</f>
        <v>0</v>
      </c>
      <c r="BE29" s="217">
        <f>SUM(BE23:BE28)</f>
        <v>0</v>
      </c>
    </row>
    <row r="30" spans="1:104" s="121" customFormat="1" x14ac:dyDescent="0.2">
      <c r="A30" s="133" t="s">
        <v>65</v>
      </c>
      <c r="B30" s="134" t="s">
        <v>97</v>
      </c>
      <c r="C30" s="135" t="s">
        <v>98</v>
      </c>
      <c r="D30" s="136"/>
      <c r="E30" s="173"/>
      <c r="F30" s="175"/>
      <c r="G30" s="176"/>
      <c r="H30" s="214"/>
      <c r="I30" s="214"/>
      <c r="O30" s="215">
        <v>1</v>
      </c>
    </row>
    <row r="31" spans="1:104" s="121" customFormat="1" x14ac:dyDescent="0.2">
      <c r="A31" s="139">
        <v>19</v>
      </c>
      <c r="B31" s="140" t="s">
        <v>99</v>
      </c>
      <c r="C31" s="172" t="s">
        <v>100</v>
      </c>
      <c r="D31" s="141" t="s">
        <v>101</v>
      </c>
      <c r="E31" s="185">
        <v>160</v>
      </c>
      <c r="F31" s="211" t="s">
        <v>258</v>
      </c>
      <c r="G31" s="216" t="e">
        <f t="shared" ref="G31:G32" si="20">E31*F31</f>
        <v>#VALUE!</v>
      </c>
      <c r="O31" s="215">
        <v>2</v>
      </c>
      <c r="AA31" s="121">
        <v>12</v>
      </c>
      <c r="AB31" s="121">
        <v>0</v>
      </c>
      <c r="AC31" s="121">
        <v>19</v>
      </c>
      <c r="AZ31" s="121">
        <v>1</v>
      </c>
      <c r="BA31" s="121" t="e">
        <f>IF(AZ31=1,G31,0)</f>
        <v>#VALUE!</v>
      </c>
      <c r="BB31" s="121">
        <f>IF(AZ31=2,G31,0)</f>
        <v>0</v>
      </c>
      <c r="BC31" s="121">
        <f>IF(AZ31=3,G31,0)</f>
        <v>0</v>
      </c>
      <c r="BD31" s="121">
        <f>IF(AZ31=4,G31,0)</f>
        <v>0</v>
      </c>
      <c r="BE31" s="121">
        <f>IF(AZ31=5,G31,0)</f>
        <v>0</v>
      </c>
      <c r="CZ31" s="121">
        <v>2.768E-2</v>
      </c>
    </row>
    <row r="32" spans="1:104" s="121" customFormat="1" x14ac:dyDescent="0.2">
      <c r="A32" s="139">
        <v>20</v>
      </c>
      <c r="B32" s="140" t="s">
        <v>102</v>
      </c>
      <c r="C32" s="172" t="s">
        <v>103</v>
      </c>
      <c r="D32" s="141" t="s">
        <v>72</v>
      </c>
      <c r="E32" s="185">
        <v>4.68</v>
      </c>
      <c r="F32" s="211" t="s">
        <v>259</v>
      </c>
      <c r="G32" s="216" t="e">
        <f t="shared" si="20"/>
        <v>#VALUE!</v>
      </c>
      <c r="O32" s="215">
        <v>2</v>
      </c>
      <c r="AA32" s="121">
        <v>12</v>
      </c>
      <c r="AB32" s="121">
        <v>0</v>
      </c>
      <c r="AC32" s="121">
        <v>20</v>
      </c>
      <c r="AZ32" s="121">
        <v>1</v>
      </c>
      <c r="BA32" s="121" t="e">
        <f>IF(AZ32=1,G32,0)</f>
        <v>#VALUE!</v>
      </c>
      <c r="BB32" s="121">
        <f>IF(AZ32=2,G32,0)</f>
        <v>0</v>
      </c>
      <c r="BC32" s="121">
        <f>IF(AZ32=3,G32,0)</f>
        <v>0</v>
      </c>
      <c r="BD32" s="121">
        <f>IF(AZ32=4,G32,0)</f>
        <v>0</v>
      </c>
      <c r="BE32" s="121">
        <f>IF(AZ32=5,G32,0)</f>
        <v>0</v>
      </c>
      <c r="CZ32" s="121">
        <v>2.4171</v>
      </c>
    </row>
    <row r="33" spans="1:104" s="121" customFormat="1" x14ac:dyDescent="0.2">
      <c r="A33" s="170">
        <v>21</v>
      </c>
      <c r="B33" s="171" t="s">
        <v>104</v>
      </c>
      <c r="C33" s="172" t="s">
        <v>230</v>
      </c>
      <c r="D33" s="141" t="s">
        <v>87</v>
      </c>
      <c r="E33" s="185">
        <v>0.24</v>
      </c>
      <c r="F33" s="211" t="s">
        <v>260</v>
      </c>
      <c r="G33" s="216" t="e">
        <f>E33*F33</f>
        <v>#VALUE!</v>
      </c>
      <c r="O33" s="215">
        <v>2</v>
      </c>
      <c r="AA33" s="121">
        <v>12</v>
      </c>
      <c r="AB33" s="121">
        <v>0</v>
      </c>
      <c r="AC33" s="121">
        <v>21</v>
      </c>
      <c r="AZ33" s="121">
        <v>1</v>
      </c>
      <c r="BA33" s="121" t="e">
        <f>IF(AZ33=1,G33,0)</f>
        <v>#VALUE!</v>
      </c>
      <c r="BB33" s="121">
        <f>IF(AZ33=2,G33,0)</f>
        <v>0</v>
      </c>
      <c r="BC33" s="121">
        <f>IF(AZ33=3,G33,0)</f>
        <v>0</v>
      </c>
      <c r="BD33" s="121">
        <f>IF(AZ33=4,G33,0)</f>
        <v>0</v>
      </c>
      <c r="BE33" s="121">
        <f>IF(AZ33=5,G33,0)</f>
        <v>0</v>
      </c>
      <c r="CZ33" s="121">
        <v>1.0166500000000001</v>
      </c>
    </row>
    <row r="34" spans="1:104" s="121" customFormat="1" x14ac:dyDescent="0.2">
      <c r="A34" s="144"/>
      <c r="B34" s="145" t="s">
        <v>68</v>
      </c>
      <c r="C34" s="146" t="str">
        <f>CONCATENATE(B30," ",C30)</f>
        <v>4 Vodorovné konstrukce</v>
      </c>
      <c r="D34" s="144"/>
      <c r="E34" s="174"/>
      <c r="F34" s="178"/>
      <c r="G34" s="179"/>
      <c r="O34" s="215">
        <v>4</v>
      </c>
      <c r="BA34" s="217" t="e">
        <f>SUM(BA30:BA33)</f>
        <v>#VALUE!</v>
      </c>
      <c r="BB34" s="217">
        <f>SUM(BB30:BB33)</f>
        <v>0</v>
      </c>
      <c r="BC34" s="217">
        <f>SUM(BC30:BC33)</f>
        <v>0</v>
      </c>
      <c r="BD34" s="217">
        <f>SUM(BD30:BD33)</f>
        <v>0</v>
      </c>
      <c r="BE34" s="217">
        <f>SUM(BE30:BE33)</f>
        <v>0</v>
      </c>
    </row>
    <row r="35" spans="1:104" s="121" customFormat="1" x14ac:dyDescent="0.2">
      <c r="A35" s="133" t="s">
        <v>65</v>
      </c>
      <c r="B35" s="134" t="s">
        <v>105</v>
      </c>
      <c r="C35" s="135" t="s">
        <v>197</v>
      </c>
      <c r="D35" s="136"/>
      <c r="E35" s="173"/>
      <c r="F35" s="175"/>
      <c r="G35" s="176"/>
      <c r="H35" s="214"/>
      <c r="I35" s="214"/>
      <c r="O35" s="215">
        <v>1</v>
      </c>
    </row>
    <row r="36" spans="1:104" s="121" customFormat="1" ht="22.5" x14ac:dyDescent="0.2">
      <c r="A36" s="170">
        <v>22</v>
      </c>
      <c r="B36" s="171" t="s">
        <v>106</v>
      </c>
      <c r="C36" s="172" t="s">
        <v>231</v>
      </c>
      <c r="D36" s="141" t="s">
        <v>82</v>
      </c>
      <c r="E36" s="185">
        <v>22.32</v>
      </c>
      <c r="F36" s="220" t="s">
        <v>261</v>
      </c>
      <c r="G36" s="221" t="e">
        <f>E36*F36</f>
        <v>#VALUE!</v>
      </c>
      <c r="O36" s="215">
        <v>2</v>
      </c>
      <c r="AA36" s="121">
        <v>12</v>
      </c>
      <c r="AB36" s="121">
        <v>0</v>
      </c>
      <c r="AC36" s="121">
        <v>22</v>
      </c>
      <c r="AZ36" s="121">
        <v>1</v>
      </c>
      <c r="BA36" s="121" t="e">
        <f>IF(AZ36=1,G36,0)</f>
        <v>#VALUE!</v>
      </c>
      <c r="BB36" s="121">
        <f>IF(AZ36=2,G36,0)</f>
        <v>0</v>
      </c>
      <c r="BC36" s="121">
        <f>IF(AZ36=3,G36,0)</f>
        <v>0</v>
      </c>
      <c r="BD36" s="121">
        <f>IF(AZ36=4,G36,0)</f>
        <v>0</v>
      </c>
      <c r="BE36" s="121">
        <f>IF(AZ36=5,G36,0)</f>
        <v>0</v>
      </c>
      <c r="CZ36" s="121">
        <v>8.0030000000000004E-2</v>
      </c>
    </row>
    <row r="37" spans="1:104" s="121" customFormat="1" ht="22.5" x14ac:dyDescent="0.2">
      <c r="A37" s="170">
        <v>23</v>
      </c>
      <c r="B37" s="171" t="s">
        <v>107</v>
      </c>
      <c r="C37" s="172" t="s">
        <v>108</v>
      </c>
      <c r="D37" s="141" t="s">
        <v>82</v>
      </c>
      <c r="E37" s="185">
        <v>22.32</v>
      </c>
      <c r="F37" s="211" t="str">
        <f>F36</f>
        <v xml:space="preserve">  [(56,4+18)x0,3] PD č.v.03, 04</v>
      </c>
      <c r="G37" s="216" t="e">
        <f>E37*F37</f>
        <v>#VALUE!</v>
      </c>
      <c r="O37" s="215">
        <v>2</v>
      </c>
      <c r="AA37" s="121">
        <v>12</v>
      </c>
      <c r="AB37" s="121">
        <v>0</v>
      </c>
      <c r="AC37" s="121">
        <v>23</v>
      </c>
      <c r="AZ37" s="121">
        <v>1</v>
      </c>
      <c r="BA37" s="121" t="e">
        <f>IF(AZ37=1,G37,0)</f>
        <v>#VALUE!</v>
      </c>
      <c r="BB37" s="121">
        <f>IF(AZ37=2,G37,0)</f>
        <v>0</v>
      </c>
      <c r="BC37" s="121">
        <f>IF(AZ37=3,G37,0)</f>
        <v>0</v>
      </c>
      <c r="BD37" s="121">
        <f>IF(AZ37=4,G37,0)</f>
        <v>0</v>
      </c>
      <c r="BE37" s="121">
        <f>IF(AZ37=5,G37,0)</f>
        <v>0</v>
      </c>
      <c r="CZ37" s="121">
        <v>0.16957</v>
      </c>
    </row>
    <row r="38" spans="1:104" s="121" customFormat="1" x14ac:dyDescent="0.2">
      <c r="A38" s="144"/>
      <c r="B38" s="145" t="s">
        <v>68</v>
      </c>
      <c r="C38" s="146" t="str">
        <f>CONCATENATE(B35," ",C35)</f>
        <v>5 Okapový chodník</v>
      </c>
      <c r="D38" s="144"/>
      <c r="E38" s="174"/>
      <c r="F38" s="211"/>
      <c r="G38" s="216" t="e">
        <f>SUM(G35:G37)</f>
        <v>#VALUE!</v>
      </c>
      <c r="O38" s="215">
        <v>4</v>
      </c>
      <c r="BA38" s="217" t="e">
        <f>SUM(BA35:BA37)</f>
        <v>#VALUE!</v>
      </c>
      <c r="BB38" s="217">
        <f>SUM(BB35:BB37)</f>
        <v>0</v>
      </c>
      <c r="BC38" s="217">
        <f>SUM(BC35:BC37)</f>
        <v>0</v>
      </c>
      <c r="BD38" s="217">
        <f>SUM(BD35:BD37)</f>
        <v>0</v>
      </c>
      <c r="BE38" s="217">
        <f>SUM(BE35:BE37)</f>
        <v>0</v>
      </c>
    </row>
    <row r="39" spans="1:104" s="121" customFormat="1" x14ac:dyDescent="0.2">
      <c r="A39" s="133" t="s">
        <v>65</v>
      </c>
      <c r="B39" s="134" t="s">
        <v>109</v>
      </c>
      <c r="C39" s="135" t="s">
        <v>110</v>
      </c>
      <c r="D39" s="136"/>
      <c r="E39" s="173"/>
      <c r="F39" s="175"/>
      <c r="G39" s="176"/>
      <c r="H39" s="214"/>
      <c r="I39" s="214"/>
      <c r="O39" s="215">
        <v>1</v>
      </c>
    </row>
    <row r="40" spans="1:104" s="121" customFormat="1" x14ac:dyDescent="0.2">
      <c r="A40" s="139">
        <v>24</v>
      </c>
      <c r="B40" s="140" t="s">
        <v>111</v>
      </c>
      <c r="C40" s="172" t="s">
        <v>200</v>
      </c>
      <c r="D40" s="141" t="s">
        <v>82</v>
      </c>
      <c r="E40" s="185">
        <v>280.44</v>
      </c>
      <c r="F40" s="218" t="str">
        <f>F24</f>
        <v>((27,9x3,5x2)+(9,9x3,5x2) + 0,7x3,5x8 - 15,8x0,238) PD F.2 č.v.03, 04</v>
      </c>
      <c r="G40" s="219"/>
      <c r="O40" s="215">
        <v>2</v>
      </c>
      <c r="AA40" s="121">
        <v>12</v>
      </c>
      <c r="AB40" s="121">
        <v>0</v>
      </c>
      <c r="AC40" s="121">
        <v>24</v>
      </c>
      <c r="AZ40" s="121">
        <v>1</v>
      </c>
      <c r="BA40" s="121">
        <f>IF(AZ40=1,G40,0)</f>
        <v>0</v>
      </c>
      <c r="BB40" s="121">
        <f>IF(AZ40=2,G40,0)</f>
        <v>0</v>
      </c>
      <c r="BC40" s="121">
        <f>IF(AZ40=3,G40,0)</f>
        <v>0</v>
      </c>
      <c r="BD40" s="121">
        <f>IF(AZ40=4,G40,0)</f>
        <v>0</v>
      </c>
      <c r="BE40" s="121">
        <f>IF(AZ40=5,G40,0)</f>
        <v>0</v>
      </c>
      <c r="CZ40" s="121">
        <v>4.7660000000000001E-2</v>
      </c>
    </row>
    <row r="41" spans="1:104" s="121" customFormat="1" x14ac:dyDescent="0.2">
      <c r="A41" s="144"/>
      <c r="B41" s="145" t="s">
        <v>68</v>
      </c>
      <c r="C41" s="146" t="str">
        <f>CONCATENATE(B39," ",C39)</f>
        <v>61 Upravy povrchů vnitřní</v>
      </c>
      <c r="D41" s="144"/>
      <c r="E41" s="174"/>
      <c r="F41" s="174"/>
      <c r="G41" s="177"/>
      <c r="O41" s="215">
        <v>4</v>
      </c>
      <c r="BA41" s="217">
        <f>SUM(BA39:BA40)</f>
        <v>0</v>
      </c>
      <c r="BB41" s="217">
        <f>SUM(BB39:BB40)</f>
        <v>0</v>
      </c>
      <c r="BC41" s="217">
        <f>SUM(BC39:BC40)</f>
        <v>0</v>
      </c>
      <c r="BD41" s="217">
        <f>SUM(BD39:BD40)</f>
        <v>0</v>
      </c>
      <c r="BE41" s="217">
        <f>SUM(BE39:BE40)</f>
        <v>0</v>
      </c>
    </row>
    <row r="42" spans="1:104" s="121" customFormat="1" x14ac:dyDescent="0.2">
      <c r="A42" s="133" t="s">
        <v>65</v>
      </c>
      <c r="B42" s="134" t="s">
        <v>112</v>
      </c>
      <c r="C42" s="135" t="s">
        <v>113</v>
      </c>
      <c r="D42" s="136"/>
      <c r="E42" s="173"/>
      <c r="F42" s="175"/>
      <c r="G42" s="176"/>
      <c r="H42" s="214"/>
      <c r="I42" s="214"/>
      <c r="O42" s="215">
        <v>1</v>
      </c>
    </row>
    <row r="43" spans="1:104" s="121" customFormat="1" ht="22.5" x14ac:dyDescent="0.2">
      <c r="A43" s="139">
        <v>25</v>
      </c>
      <c r="B43" s="140" t="s">
        <v>114</v>
      </c>
      <c r="C43" s="172" t="s">
        <v>238</v>
      </c>
      <c r="D43" s="141" t="s">
        <v>82</v>
      </c>
      <c r="E43" s="185">
        <v>280.44</v>
      </c>
      <c r="F43" s="218" t="str">
        <f>F24</f>
        <v>((27,9x3,5x2)+(9,9x3,5x2) + 0,7x3,5x8 - 15,8x0,238) PD F.2 č.v.03, 04</v>
      </c>
      <c r="G43" s="219" t="e">
        <f>E43*F43</f>
        <v>#VALUE!</v>
      </c>
      <c r="O43" s="215">
        <v>2</v>
      </c>
      <c r="AA43" s="121">
        <v>12</v>
      </c>
      <c r="AB43" s="121">
        <v>0</v>
      </c>
      <c r="AC43" s="121">
        <v>25</v>
      </c>
      <c r="AZ43" s="121">
        <v>1</v>
      </c>
      <c r="BA43" s="121" t="e">
        <f>IF(AZ43=1,G43,0)</f>
        <v>#VALUE!</v>
      </c>
      <c r="BB43" s="121">
        <f>IF(AZ43=2,G43,0)</f>
        <v>0</v>
      </c>
      <c r="BC43" s="121">
        <f>IF(AZ43=3,G43,0)</f>
        <v>0</v>
      </c>
      <c r="BD43" s="121">
        <f>IF(AZ43=4,G43,0)</f>
        <v>0</v>
      </c>
      <c r="BE43" s="121">
        <f>IF(AZ43=5,G43,0)</f>
        <v>0</v>
      </c>
      <c r="CZ43" s="121">
        <v>5.2580000000000002E-2</v>
      </c>
    </row>
    <row r="44" spans="1:104" s="121" customFormat="1" x14ac:dyDescent="0.2">
      <c r="A44" s="144"/>
      <c r="B44" s="145" t="s">
        <v>68</v>
      </c>
      <c r="C44" s="146" t="str">
        <f>CONCATENATE(B42," ",C42)</f>
        <v>62 Upravy povrchů vnější</v>
      </c>
      <c r="D44" s="144"/>
      <c r="E44" s="174"/>
      <c r="F44" s="178"/>
      <c r="G44" s="179"/>
      <c r="O44" s="215">
        <v>4</v>
      </c>
      <c r="BA44" s="217" t="e">
        <f>SUM(BA42:BA43)</f>
        <v>#VALUE!</v>
      </c>
      <c r="BB44" s="217">
        <f>SUM(BB42:BB43)</f>
        <v>0</v>
      </c>
      <c r="BC44" s="217">
        <f>SUM(BC42:BC43)</f>
        <v>0</v>
      </c>
      <c r="BD44" s="217">
        <f>SUM(BD42:BD43)</f>
        <v>0</v>
      </c>
      <c r="BE44" s="217">
        <f>SUM(BE42:BE43)</f>
        <v>0</v>
      </c>
    </row>
    <row r="45" spans="1:104" s="121" customFormat="1" x14ac:dyDescent="0.2">
      <c r="A45" s="133" t="s">
        <v>65</v>
      </c>
      <c r="B45" s="134" t="s">
        <v>116</v>
      </c>
      <c r="C45" s="135" t="s">
        <v>117</v>
      </c>
      <c r="D45" s="136"/>
      <c r="E45" s="173"/>
      <c r="F45" s="175"/>
      <c r="G45" s="176"/>
      <c r="H45" s="214"/>
      <c r="I45" s="214"/>
      <c r="O45" s="215">
        <v>1</v>
      </c>
    </row>
    <row r="46" spans="1:104" s="121" customFormat="1" ht="21.75" customHeight="1" x14ac:dyDescent="0.2">
      <c r="A46" s="170">
        <v>26</v>
      </c>
      <c r="B46" s="171" t="s">
        <v>118</v>
      </c>
      <c r="C46" s="172" t="s">
        <v>232</v>
      </c>
      <c r="D46" s="141" t="s">
        <v>82</v>
      </c>
      <c r="E46" s="185">
        <v>254.01</v>
      </c>
      <c r="F46" s="218" t="s">
        <v>262</v>
      </c>
      <c r="G46" s="219" t="e">
        <f>E46*F46</f>
        <v>#VALUE!</v>
      </c>
      <c r="O46" s="215">
        <v>2</v>
      </c>
      <c r="AA46" s="121">
        <v>12</v>
      </c>
      <c r="AB46" s="121">
        <v>0</v>
      </c>
      <c r="AC46" s="121">
        <v>26</v>
      </c>
      <c r="AZ46" s="121">
        <v>1</v>
      </c>
      <c r="BA46" s="121" t="e">
        <f>IF(AZ46=1,G46,0)</f>
        <v>#VALUE!</v>
      </c>
      <c r="BB46" s="121">
        <f>IF(AZ46=2,G46,0)</f>
        <v>0</v>
      </c>
      <c r="BC46" s="121">
        <f>IF(AZ46=3,G46,0)</f>
        <v>0</v>
      </c>
      <c r="BD46" s="121">
        <f>IF(AZ46=4,G46,0)</f>
        <v>0</v>
      </c>
      <c r="BE46" s="121">
        <f>IF(AZ46=5,G46,0)</f>
        <v>0</v>
      </c>
      <c r="CZ46" s="121">
        <v>0.71643999999999997</v>
      </c>
    </row>
    <row r="47" spans="1:104" s="121" customFormat="1" ht="21.75" customHeight="1" x14ac:dyDescent="0.2">
      <c r="A47" s="139">
        <v>27</v>
      </c>
      <c r="B47" s="140" t="s">
        <v>119</v>
      </c>
      <c r="C47" s="172" t="s">
        <v>120</v>
      </c>
      <c r="D47" s="141" t="s">
        <v>82</v>
      </c>
      <c r="E47" s="185">
        <v>254.01</v>
      </c>
      <c r="F47" s="218" t="s">
        <v>262</v>
      </c>
      <c r="G47" s="219" t="e">
        <f>E47*F47</f>
        <v>#VALUE!</v>
      </c>
      <c r="O47" s="215">
        <v>2</v>
      </c>
      <c r="AA47" s="121">
        <v>12</v>
      </c>
      <c r="AB47" s="121">
        <v>0</v>
      </c>
      <c r="AC47" s="121">
        <v>27</v>
      </c>
      <c r="AZ47" s="121">
        <v>1</v>
      </c>
      <c r="BA47" s="121" t="e">
        <f>IF(AZ47=1,G47,0)</f>
        <v>#VALUE!</v>
      </c>
      <c r="BB47" s="121">
        <f>IF(AZ47=2,G47,0)</f>
        <v>0</v>
      </c>
      <c r="BC47" s="121">
        <f>IF(AZ47=3,G47,0)</f>
        <v>0</v>
      </c>
      <c r="BD47" s="121">
        <f>IF(AZ47=4,G47,0)</f>
        <v>0</v>
      </c>
      <c r="BE47" s="121">
        <f>IF(AZ47=5,G47,0)</f>
        <v>0</v>
      </c>
      <c r="CZ47" s="121">
        <v>0.18906999999999999</v>
      </c>
    </row>
    <row r="48" spans="1:104" s="121" customFormat="1" ht="20.25" customHeight="1" x14ac:dyDescent="0.2">
      <c r="A48" s="139">
        <v>28</v>
      </c>
      <c r="B48" s="140" t="s">
        <v>121</v>
      </c>
      <c r="C48" s="172" t="s">
        <v>122</v>
      </c>
      <c r="D48" s="141" t="s">
        <v>82</v>
      </c>
      <c r="E48" s="185">
        <v>254.01</v>
      </c>
      <c r="F48" s="218" t="s">
        <v>262</v>
      </c>
      <c r="G48" s="219" t="e">
        <f>E48*F48</f>
        <v>#VALUE!</v>
      </c>
      <c r="O48" s="215">
        <v>2</v>
      </c>
      <c r="AA48" s="121">
        <v>12</v>
      </c>
      <c r="AB48" s="121">
        <v>0</v>
      </c>
      <c r="AC48" s="121">
        <v>28</v>
      </c>
      <c r="AZ48" s="121">
        <v>1</v>
      </c>
      <c r="BA48" s="121" t="e">
        <f>IF(AZ48=1,G48,0)</f>
        <v>#VALUE!</v>
      </c>
      <c r="BB48" s="121">
        <f>IF(AZ48=2,G48,0)</f>
        <v>0</v>
      </c>
      <c r="BC48" s="121">
        <f>IF(AZ48=3,G48,0)</f>
        <v>0</v>
      </c>
      <c r="BD48" s="121">
        <f>IF(AZ48=4,G48,0)</f>
        <v>0</v>
      </c>
      <c r="BE48" s="121">
        <f>IF(AZ48=5,G48,0)</f>
        <v>0</v>
      </c>
      <c r="CZ48" s="121">
        <v>7.4099999999999999E-2</v>
      </c>
    </row>
    <row r="49" spans="1:104" s="121" customFormat="1" ht="21.75" customHeight="1" x14ac:dyDescent="0.2">
      <c r="A49" s="139">
        <v>29</v>
      </c>
      <c r="B49" s="140" t="s">
        <v>123</v>
      </c>
      <c r="C49" s="172" t="s">
        <v>124</v>
      </c>
      <c r="D49" s="141" t="s">
        <v>82</v>
      </c>
      <c r="E49" s="185">
        <v>254.01</v>
      </c>
      <c r="F49" s="218" t="s">
        <v>262</v>
      </c>
      <c r="G49" s="219" t="e">
        <f>E49*F49</f>
        <v>#VALUE!</v>
      </c>
      <c r="O49" s="215">
        <v>2</v>
      </c>
      <c r="AA49" s="121">
        <v>12</v>
      </c>
      <c r="AB49" s="121">
        <v>0</v>
      </c>
      <c r="AC49" s="121">
        <v>29</v>
      </c>
      <c r="AZ49" s="121">
        <v>1</v>
      </c>
      <c r="BA49" s="121" t="e">
        <f>IF(AZ49=1,G49,0)</f>
        <v>#VALUE!</v>
      </c>
      <c r="BB49" s="121">
        <f>IF(AZ49=2,G49,0)</f>
        <v>0</v>
      </c>
      <c r="BC49" s="121">
        <f>IF(AZ49=3,G49,0)</f>
        <v>0</v>
      </c>
      <c r="BD49" s="121">
        <f>IF(AZ49=4,G49,0)</f>
        <v>0</v>
      </c>
      <c r="BE49" s="121">
        <f>IF(AZ49=5,G49,0)</f>
        <v>0</v>
      </c>
      <c r="CZ49" s="121">
        <v>0</v>
      </c>
    </row>
    <row r="50" spans="1:104" s="121" customFormat="1" x14ac:dyDescent="0.2">
      <c r="A50" s="144"/>
      <c r="B50" s="145" t="s">
        <v>68</v>
      </c>
      <c r="C50" s="146" t="str">
        <f>CONCATENATE(B45," ",C45)</f>
        <v>63 Podlahy a podlahové konstrukce</v>
      </c>
      <c r="D50" s="144"/>
      <c r="E50" s="174"/>
      <c r="F50" s="178"/>
      <c r="G50" s="179"/>
      <c r="O50" s="215">
        <v>4</v>
      </c>
      <c r="BA50" s="217" t="e">
        <f>SUM(BA45:BA49)</f>
        <v>#VALUE!</v>
      </c>
      <c r="BB50" s="217">
        <f>SUM(BB45:BB49)</f>
        <v>0</v>
      </c>
      <c r="BC50" s="217">
        <f>SUM(BC45:BC49)</f>
        <v>0</v>
      </c>
      <c r="BD50" s="217">
        <f>SUM(BD45:BD49)</f>
        <v>0</v>
      </c>
      <c r="BE50" s="217">
        <f>SUM(BE45:BE49)</f>
        <v>0</v>
      </c>
    </row>
    <row r="51" spans="1:104" s="121" customFormat="1" x14ac:dyDescent="0.2">
      <c r="A51" s="133" t="s">
        <v>65</v>
      </c>
      <c r="B51" s="134" t="s">
        <v>125</v>
      </c>
      <c r="C51" s="135" t="s">
        <v>126</v>
      </c>
      <c r="D51" s="136"/>
      <c r="E51" s="173"/>
      <c r="F51" s="175"/>
      <c r="G51" s="176"/>
      <c r="H51" s="214"/>
      <c r="I51" s="214"/>
      <c r="O51" s="215">
        <v>1</v>
      </c>
    </row>
    <row r="52" spans="1:104" s="121" customFormat="1" ht="22.5" x14ac:dyDescent="0.2">
      <c r="A52" s="139">
        <v>30</v>
      </c>
      <c r="B52" s="140" t="s">
        <v>127</v>
      </c>
      <c r="C52" s="172" t="s">
        <v>263</v>
      </c>
      <c r="D52" s="141" t="s">
        <v>92</v>
      </c>
      <c r="E52" s="185">
        <v>1</v>
      </c>
      <c r="F52" s="211" t="s">
        <v>266</v>
      </c>
      <c r="G52" s="216" t="e">
        <f>E52*F52</f>
        <v>#VALUE!</v>
      </c>
      <c r="O52" s="215">
        <v>2</v>
      </c>
      <c r="AA52" s="121">
        <v>12</v>
      </c>
      <c r="AB52" s="121">
        <v>0</v>
      </c>
      <c r="AC52" s="121">
        <v>30</v>
      </c>
      <c r="AZ52" s="121">
        <v>1</v>
      </c>
      <c r="BA52" s="121" t="e">
        <f>IF(AZ52=1,G52,0)</f>
        <v>#VALUE!</v>
      </c>
      <c r="BB52" s="121">
        <f>IF(AZ52=2,G52,0)</f>
        <v>0</v>
      </c>
      <c r="BC52" s="121">
        <f>IF(AZ52=3,G52,0)</f>
        <v>0</v>
      </c>
      <c r="BD52" s="121">
        <f>IF(AZ52=4,G52,0)</f>
        <v>0</v>
      </c>
      <c r="BE52" s="121">
        <f>IF(AZ52=5,G52,0)</f>
        <v>0</v>
      </c>
      <c r="CZ52" s="121">
        <v>9.0700000000000003E-2</v>
      </c>
    </row>
    <row r="53" spans="1:104" s="121" customFormat="1" ht="22.5" x14ac:dyDescent="0.2">
      <c r="A53" s="139">
        <v>31</v>
      </c>
      <c r="B53" s="140" t="s">
        <v>264</v>
      </c>
      <c r="C53" s="172" t="s">
        <v>265</v>
      </c>
      <c r="D53" s="141" t="s">
        <v>92</v>
      </c>
      <c r="E53" s="185">
        <v>2</v>
      </c>
      <c r="F53" s="211" t="s">
        <v>266</v>
      </c>
      <c r="G53" s="216" t="e">
        <f>E53*F53</f>
        <v>#VALUE!</v>
      </c>
      <c r="O53" s="215">
        <v>2</v>
      </c>
      <c r="AA53" s="121">
        <v>12</v>
      </c>
      <c r="AB53" s="121">
        <v>0</v>
      </c>
      <c r="AC53" s="121">
        <v>31</v>
      </c>
      <c r="AZ53" s="121">
        <v>1</v>
      </c>
      <c r="BA53" s="121" t="e">
        <f>IF(AZ53=1,G53,0)</f>
        <v>#VALUE!</v>
      </c>
      <c r="BB53" s="121">
        <f>IF(AZ53=2,G53,0)</f>
        <v>0</v>
      </c>
      <c r="BC53" s="121">
        <f>IF(AZ53=3,G53,0)</f>
        <v>0</v>
      </c>
      <c r="BD53" s="121">
        <f>IF(AZ53=4,G53,0)</f>
        <v>0</v>
      </c>
      <c r="BE53" s="121">
        <f>IF(AZ53=5,G53,0)</f>
        <v>0</v>
      </c>
      <c r="CZ53" s="121">
        <v>9.0700000000000003E-2</v>
      </c>
    </row>
    <row r="54" spans="1:104" s="121" customFormat="1" ht="22.5" x14ac:dyDescent="0.2">
      <c r="A54" s="170">
        <v>32</v>
      </c>
      <c r="B54" s="171" t="s">
        <v>128</v>
      </c>
      <c r="C54" s="172" t="s">
        <v>193</v>
      </c>
      <c r="D54" s="141" t="s">
        <v>101</v>
      </c>
      <c r="E54" s="185">
        <v>3</v>
      </c>
      <c r="F54" s="211" t="s">
        <v>267</v>
      </c>
      <c r="G54" s="216" t="e">
        <f>E54*F54</f>
        <v>#VALUE!</v>
      </c>
      <c r="O54" s="215">
        <v>2</v>
      </c>
      <c r="AA54" s="121">
        <v>12</v>
      </c>
      <c r="AB54" s="121">
        <v>0</v>
      </c>
      <c r="AC54" s="121">
        <v>32</v>
      </c>
      <c r="AZ54" s="121">
        <v>1</v>
      </c>
      <c r="BA54" s="121" t="e">
        <f>IF(AZ54=1,G54,0)</f>
        <v>#VALUE!</v>
      </c>
      <c r="BB54" s="121">
        <f>IF(AZ54=2,G54,0)</f>
        <v>0</v>
      </c>
      <c r="BC54" s="121">
        <f>IF(AZ54=3,G54,0)</f>
        <v>0</v>
      </c>
      <c r="BD54" s="121">
        <f>IF(AZ54=4,G54,0)</f>
        <v>0</v>
      </c>
      <c r="BE54" s="121">
        <f>IF(AZ54=5,G54,0)</f>
        <v>0</v>
      </c>
      <c r="CZ54" s="121">
        <v>1.123E-2</v>
      </c>
    </row>
    <row r="55" spans="1:104" s="121" customFormat="1" x14ac:dyDescent="0.2">
      <c r="A55" s="144"/>
      <c r="B55" s="145" t="s">
        <v>68</v>
      </c>
      <c r="C55" s="146" t="str">
        <f>CONCATENATE(B51," ",C51)</f>
        <v>64 Výplně otvorů</v>
      </c>
      <c r="D55" s="144"/>
      <c r="E55" s="174"/>
      <c r="F55" s="178"/>
      <c r="G55" s="179"/>
      <c r="O55" s="215">
        <v>4</v>
      </c>
      <c r="BA55" s="217" t="e">
        <f>SUM(BA51:BA54)</f>
        <v>#VALUE!</v>
      </c>
      <c r="BB55" s="217">
        <f>SUM(BB51:BB54)</f>
        <v>0</v>
      </c>
      <c r="BC55" s="217">
        <f>SUM(BC51:BC54)</f>
        <v>0</v>
      </c>
      <c r="BD55" s="217">
        <f>SUM(BD51:BD54)</f>
        <v>0</v>
      </c>
      <c r="BE55" s="217">
        <f>SUM(BE51:BE54)</f>
        <v>0</v>
      </c>
    </row>
    <row r="56" spans="1:104" s="121" customFormat="1" x14ac:dyDescent="0.2">
      <c r="A56" s="133" t="s">
        <v>65</v>
      </c>
      <c r="B56" s="134" t="s">
        <v>129</v>
      </c>
      <c r="C56" s="135" t="s">
        <v>130</v>
      </c>
      <c r="D56" s="136"/>
      <c r="E56" s="173"/>
      <c r="F56" s="175"/>
      <c r="G56" s="176"/>
      <c r="H56" s="214"/>
      <c r="I56" s="214"/>
      <c r="O56" s="215">
        <v>1</v>
      </c>
    </row>
    <row r="57" spans="1:104" s="121" customFormat="1" ht="12.75" customHeight="1" x14ac:dyDescent="0.2">
      <c r="A57" s="170">
        <v>33</v>
      </c>
      <c r="B57" s="171" t="s">
        <v>131</v>
      </c>
      <c r="C57" s="172" t="s">
        <v>201</v>
      </c>
      <c r="D57" s="141" t="s">
        <v>82</v>
      </c>
      <c r="E57" s="185">
        <v>280.44</v>
      </c>
      <c r="F57" s="218" t="s">
        <v>256</v>
      </c>
      <c r="G57" s="219" t="e">
        <f t="shared" ref="G57:G60" si="21">E57*F57</f>
        <v>#VALUE!</v>
      </c>
      <c r="O57" s="215">
        <v>2</v>
      </c>
      <c r="AA57" s="121">
        <v>12</v>
      </c>
      <c r="AB57" s="121">
        <v>0</v>
      </c>
      <c r="AC57" s="121">
        <v>33</v>
      </c>
      <c r="AZ57" s="121">
        <v>1</v>
      </c>
      <c r="BA57" s="121" t="e">
        <f>IF(AZ57=1,G57,0)</f>
        <v>#VALUE!</v>
      </c>
      <c r="BB57" s="121">
        <f>IF(AZ57=2,G57,0)</f>
        <v>0</v>
      </c>
      <c r="BC57" s="121">
        <f>IF(AZ57=3,G57,0)</f>
        <v>0</v>
      </c>
      <c r="BD57" s="121">
        <f>IF(AZ57=4,G57,0)</f>
        <v>0</v>
      </c>
      <c r="BE57" s="121">
        <f>IF(AZ57=5,G57,0)</f>
        <v>0</v>
      </c>
      <c r="CZ57" s="121">
        <v>0</v>
      </c>
    </row>
    <row r="58" spans="1:104" s="121" customFormat="1" x14ac:dyDescent="0.2">
      <c r="A58" s="170">
        <v>34</v>
      </c>
      <c r="B58" s="171" t="s">
        <v>132</v>
      </c>
      <c r="C58" s="172" t="s">
        <v>202</v>
      </c>
      <c r="D58" s="141" t="s">
        <v>82</v>
      </c>
      <c r="E58" s="185">
        <v>280.44</v>
      </c>
      <c r="F58" s="218" t="s">
        <v>256</v>
      </c>
      <c r="G58" s="219" t="e">
        <f t="shared" si="21"/>
        <v>#VALUE!</v>
      </c>
      <c r="O58" s="215">
        <v>2</v>
      </c>
      <c r="AA58" s="121">
        <v>12</v>
      </c>
      <c r="AB58" s="121">
        <v>0</v>
      </c>
      <c r="AC58" s="121">
        <v>34</v>
      </c>
      <c r="AZ58" s="121">
        <v>1</v>
      </c>
      <c r="BA58" s="121" t="e">
        <f>IF(AZ58=1,G58,0)</f>
        <v>#VALUE!</v>
      </c>
      <c r="BB58" s="121">
        <f>IF(AZ58=2,G58,0)</f>
        <v>0</v>
      </c>
      <c r="BC58" s="121">
        <f>IF(AZ58=3,G58,0)</f>
        <v>0</v>
      </c>
      <c r="BD58" s="121">
        <f>IF(AZ58=4,G58,0)</f>
        <v>0</v>
      </c>
      <c r="BE58" s="121">
        <f>IF(AZ58=5,G58,0)</f>
        <v>0</v>
      </c>
      <c r="CZ58" s="121">
        <v>0</v>
      </c>
    </row>
    <row r="59" spans="1:104" s="121" customFormat="1" ht="12.75" customHeight="1" x14ac:dyDescent="0.2">
      <c r="A59" s="170">
        <v>35</v>
      </c>
      <c r="B59" s="171" t="s">
        <v>133</v>
      </c>
      <c r="C59" s="172" t="s">
        <v>203</v>
      </c>
      <c r="D59" s="141" t="s">
        <v>82</v>
      </c>
      <c r="E59" s="185">
        <v>280.44</v>
      </c>
      <c r="F59" s="218" t="s">
        <v>256</v>
      </c>
      <c r="G59" s="219" t="e">
        <f t="shared" si="21"/>
        <v>#VALUE!</v>
      </c>
      <c r="O59" s="215">
        <v>2</v>
      </c>
      <c r="AA59" s="121">
        <v>12</v>
      </c>
      <c r="AB59" s="121">
        <v>0</v>
      </c>
      <c r="AC59" s="121">
        <v>35</v>
      </c>
      <c r="AZ59" s="121">
        <v>1</v>
      </c>
      <c r="BA59" s="121" t="e">
        <f>IF(AZ59=1,G59,0)</f>
        <v>#VALUE!</v>
      </c>
      <c r="BB59" s="121">
        <f>IF(AZ59=2,G59,0)</f>
        <v>0</v>
      </c>
      <c r="BC59" s="121">
        <f>IF(AZ59=3,G59,0)</f>
        <v>0</v>
      </c>
      <c r="BD59" s="121">
        <f>IF(AZ59=4,G59,0)</f>
        <v>0</v>
      </c>
      <c r="BE59" s="121">
        <f>IF(AZ59=5,G59,0)</f>
        <v>0</v>
      </c>
      <c r="CZ59" s="121">
        <v>0</v>
      </c>
    </row>
    <row r="60" spans="1:104" s="121" customFormat="1" x14ac:dyDescent="0.2">
      <c r="A60" s="139">
        <v>36</v>
      </c>
      <c r="B60" s="140" t="s">
        <v>134</v>
      </c>
      <c r="C60" s="172" t="s">
        <v>135</v>
      </c>
      <c r="D60" s="141" t="s">
        <v>82</v>
      </c>
      <c r="E60" s="185">
        <v>162.4</v>
      </c>
      <c r="F60" s="218" t="s">
        <v>268</v>
      </c>
      <c r="G60" s="219" t="e">
        <f t="shared" si="21"/>
        <v>#VALUE!</v>
      </c>
      <c r="O60" s="215">
        <v>2</v>
      </c>
      <c r="AA60" s="121">
        <v>12</v>
      </c>
      <c r="AB60" s="121">
        <v>0</v>
      </c>
      <c r="AC60" s="121">
        <v>36</v>
      </c>
      <c r="AZ60" s="121">
        <v>1</v>
      </c>
      <c r="BA60" s="121" t="e">
        <f>IF(AZ60=1,G60,0)</f>
        <v>#VALUE!</v>
      </c>
      <c r="BB60" s="121">
        <f>IF(AZ60=2,G60,0)</f>
        <v>0</v>
      </c>
      <c r="BC60" s="121">
        <f>IF(AZ60=3,G60,0)</f>
        <v>0</v>
      </c>
      <c r="BD60" s="121">
        <f>IF(AZ60=4,G60,0)</f>
        <v>0</v>
      </c>
      <c r="BE60" s="121">
        <f>IF(AZ60=5,G60,0)</f>
        <v>0</v>
      </c>
      <c r="CZ60" s="121">
        <v>1.2099999999999999E-3</v>
      </c>
    </row>
    <row r="61" spans="1:104" s="121" customFormat="1" x14ac:dyDescent="0.2">
      <c r="A61" s="144"/>
      <c r="B61" s="145" t="s">
        <v>68</v>
      </c>
      <c r="C61" s="146" t="str">
        <f>CONCATENATE(B56," ",C56)</f>
        <v>94 Lešení a stavební výtahy</v>
      </c>
      <c r="D61" s="144"/>
      <c r="E61" s="174"/>
      <c r="F61" s="178"/>
      <c r="G61" s="179"/>
      <c r="O61" s="215">
        <v>4</v>
      </c>
      <c r="BA61" s="217" t="e">
        <f>SUM(BA56:BA60)</f>
        <v>#VALUE!</v>
      </c>
      <c r="BB61" s="217">
        <f>SUM(BB56:BB60)</f>
        <v>0</v>
      </c>
      <c r="BC61" s="217">
        <f>SUM(BC56:BC60)</f>
        <v>0</v>
      </c>
      <c r="BD61" s="217">
        <f>SUM(BD56:BD60)</f>
        <v>0</v>
      </c>
      <c r="BE61" s="217">
        <f>SUM(BE56:BE60)</f>
        <v>0</v>
      </c>
    </row>
    <row r="62" spans="1:104" s="121" customFormat="1" x14ac:dyDescent="0.2">
      <c r="A62" s="133" t="s">
        <v>65</v>
      </c>
      <c r="B62" s="134" t="s">
        <v>136</v>
      </c>
      <c r="C62" s="135" t="s">
        <v>137</v>
      </c>
      <c r="D62" s="136"/>
      <c r="E62" s="173"/>
      <c r="F62" s="175"/>
      <c r="G62" s="176"/>
      <c r="H62" s="214"/>
      <c r="I62" s="214"/>
      <c r="O62" s="215">
        <v>1</v>
      </c>
    </row>
    <row r="63" spans="1:104" s="121" customFormat="1" x14ac:dyDescent="0.2">
      <c r="A63" s="139">
        <v>37</v>
      </c>
      <c r="B63" s="140" t="s">
        <v>138</v>
      </c>
      <c r="C63" s="172" t="s">
        <v>139</v>
      </c>
      <c r="D63" s="141" t="s">
        <v>82</v>
      </c>
      <c r="E63" s="185">
        <v>253.9</v>
      </c>
      <c r="F63" s="211" t="s">
        <v>269</v>
      </c>
      <c r="G63" s="216" t="e">
        <f>E63*F63</f>
        <v>#VALUE!</v>
      </c>
      <c r="O63" s="215">
        <v>2</v>
      </c>
      <c r="AA63" s="121">
        <v>12</v>
      </c>
      <c r="AB63" s="121">
        <v>0</v>
      </c>
      <c r="AC63" s="121">
        <v>37</v>
      </c>
      <c r="AZ63" s="121">
        <v>1</v>
      </c>
      <c r="BA63" s="121" t="e">
        <f>IF(AZ63=1,G63,0)</f>
        <v>#VALUE!</v>
      </c>
      <c r="BB63" s="121">
        <f>IF(AZ63=2,G63,0)</f>
        <v>0</v>
      </c>
      <c r="BC63" s="121">
        <f>IF(AZ63=3,G63,0)</f>
        <v>0</v>
      </c>
      <c r="BD63" s="121">
        <f>IF(AZ63=4,G63,0)</f>
        <v>0</v>
      </c>
      <c r="BE63" s="121">
        <f>IF(AZ63=5,G63,0)</f>
        <v>0</v>
      </c>
      <c r="CZ63" s="121">
        <v>4.0000000000000003E-5</v>
      </c>
    </row>
    <row r="64" spans="1:104" s="121" customFormat="1" x14ac:dyDescent="0.2">
      <c r="A64" s="144"/>
      <c r="B64" s="145" t="s">
        <v>68</v>
      </c>
      <c r="C64" s="146" t="str">
        <f>CONCATENATE(B62," ",C62)</f>
        <v>95 Dokončovací kce na pozem.stav.</v>
      </c>
      <c r="D64" s="144"/>
      <c r="E64" s="174"/>
      <c r="F64" s="178"/>
      <c r="G64" s="179"/>
      <c r="O64" s="215">
        <v>4</v>
      </c>
      <c r="BA64" s="217" t="e">
        <f>SUM(BA62:BA63)</f>
        <v>#VALUE!</v>
      </c>
      <c r="BB64" s="217">
        <f>SUM(BB62:BB63)</f>
        <v>0</v>
      </c>
      <c r="BC64" s="217">
        <f>SUM(BC62:BC63)</f>
        <v>0</v>
      </c>
      <c r="BD64" s="217">
        <f>SUM(BD62:BD63)</f>
        <v>0</v>
      </c>
      <c r="BE64" s="217">
        <f>SUM(BE62:BE63)</f>
        <v>0</v>
      </c>
    </row>
    <row r="65" spans="1:104" s="121" customFormat="1" x14ac:dyDescent="0.2">
      <c r="A65" s="133" t="s">
        <v>65</v>
      </c>
      <c r="B65" s="134" t="s">
        <v>140</v>
      </c>
      <c r="C65" s="135" t="s">
        <v>141</v>
      </c>
      <c r="D65" s="136"/>
      <c r="E65" s="173"/>
      <c r="F65" s="175"/>
      <c r="G65" s="176"/>
      <c r="H65" s="214"/>
      <c r="I65" s="214"/>
      <c r="O65" s="215">
        <v>1</v>
      </c>
    </row>
    <row r="66" spans="1:104" s="121" customFormat="1" x14ac:dyDescent="0.2">
      <c r="A66" s="139">
        <v>38</v>
      </c>
      <c r="B66" s="140" t="s">
        <v>142</v>
      </c>
      <c r="C66" s="172" t="s">
        <v>143</v>
      </c>
      <c r="D66" s="141" t="s">
        <v>87</v>
      </c>
      <c r="E66" s="185">
        <v>490.41</v>
      </c>
      <c r="F66" s="208"/>
      <c r="G66" s="212">
        <f>E66*F66</f>
        <v>0</v>
      </c>
      <c r="O66" s="215">
        <v>2</v>
      </c>
      <c r="AA66" s="121">
        <v>12</v>
      </c>
      <c r="AB66" s="121">
        <v>0</v>
      </c>
      <c r="AC66" s="121">
        <v>38</v>
      </c>
      <c r="AZ66" s="121">
        <v>1</v>
      </c>
      <c r="BA66" s="121">
        <f>IF(AZ66=1,G66,0)</f>
        <v>0</v>
      </c>
      <c r="BB66" s="121">
        <f>IF(AZ66=2,G66,0)</f>
        <v>0</v>
      </c>
      <c r="BC66" s="121">
        <f>IF(AZ66=3,G66,0)</f>
        <v>0</v>
      </c>
      <c r="BD66" s="121">
        <f>IF(AZ66=4,G66,0)</f>
        <v>0</v>
      </c>
      <c r="BE66" s="121">
        <f>IF(AZ66=5,G66,0)</f>
        <v>0</v>
      </c>
      <c r="CZ66" s="121">
        <v>0</v>
      </c>
    </row>
    <row r="67" spans="1:104" s="121" customFormat="1" x14ac:dyDescent="0.2">
      <c r="A67" s="144"/>
      <c r="B67" s="145" t="s">
        <v>68</v>
      </c>
      <c r="C67" s="146" t="str">
        <f>CONCATENATE(B65," ",C65)</f>
        <v>99 Staveništní přesun hmot</v>
      </c>
      <c r="D67" s="144"/>
      <c r="E67" s="174"/>
      <c r="F67" s="178"/>
      <c r="G67" s="179">
        <f>SUM(G65:G66)</f>
        <v>0</v>
      </c>
      <c r="O67" s="215">
        <v>4</v>
      </c>
      <c r="BA67" s="217">
        <f>SUM(BA65:BA66)</f>
        <v>0</v>
      </c>
      <c r="BB67" s="217">
        <f>SUM(BB65:BB66)</f>
        <v>0</v>
      </c>
      <c r="BC67" s="217">
        <f>SUM(BC65:BC66)</f>
        <v>0</v>
      </c>
      <c r="BD67" s="217">
        <f>SUM(BD65:BD66)</f>
        <v>0</v>
      </c>
      <c r="BE67" s="217">
        <f>SUM(BE65:BE66)</f>
        <v>0</v>
      </c>
    </row>
    <row r="68" spans="1:104" s="121" customFormat="1" x14ac:dyDescent="0.2">
      <c r="A68" s="133" t="s">
        <v>65</v>
      </c>
      <c r="B68" s="134" t="s">
        <v>144</v>
      </c>
      <c r="C68" s="135" t="s">
        <v>145</v>
      </c>
      <c r="D68" s="136"/>
      <c r="E68" s="173"/>
      <c r="F68" s="175"/>
      <c r="G68" s="176"/>
      <c r="H68" s="214"/>
      <c r="I68" s="214"/>
      <c r="O68" s="215">
        <v>1</v>
      </c>
    </row>
    <row r="69" spans="1:104" s="121" customFormat="1" x14ac:dyDescent="0.2">
      <c r="A69" s="170">
        <v>39</v>
      </c>
      <c r="B69" s="171" t="s">
        <v>146</v>
      </c>
      <c r="C69" s="172" t="s">
        <v>222</v>
      </c>
      <c r="D69" s="141" t="s">
        <v>82</v>
      </c>
      <c r="E69" s="185">
        <v>60.48</v>
      </c>
      <c r="F69" s="211" t="s">
        <v>270</v>
      </c>
      <c r="G69" s="216" t="e">
        <f>E69*F69</f>
        <v>#VALUE!</v>
      </c>
      <c r="O69" s="215">
        <v>2</v>
      </c>
      <c r="AA69" s="121">
        <v>12</v>
      </c>
      <c r="AB69" s="121">
        <v>0</v>
      </c>
      <c r="AC69" s="121">
        <v>39</v>
      </c>
      <c r="AZ69" s="121">
        <v>2</v>
      </c>
      <c r="BA69" s="121">
        <f>IF(AZ69=1,G69,0)</f>
        <v>0</v>
      </c>
      <c r="BB69" s="121" t="e">
        <f>IF(AZ69=2,G69,0)</f>
        <v>#VALUE!</v>
      </c>
      <c r="BC69" s="121">
        <f>IF(AZ69=3,G69,0)</f>
        <v>0</v>
      </c>
      <c r="BD69" s="121">
        <f>IF(AZ69=4,G69,0)</f>
        <v>0</v>
      </c>
      <c r="BE69" s="121">
        <f>IF(AZ69=5,G69,0)</f>
        <v>0</v>
      </c>
      <c r="CZ69" s="121">
        <v>0</v>
      </c>
    </row>
    <row r="70" spans="1:104" s="121" customFormat="1" ht="22.5" x14ac:dyDescent="0.2">
      <c r="A70" s="170">
        <v>40</v>
      </c>
      <c r="B70" s="171" t="s">
        <v>147</v>
      </c>
      <c r="C70" s="172" t="s">
        <v>209</v>
      </c>
      <c r="D70" s="141" t="s">
        <v>82</v>
      </c>
      <c r="E70" s="185">
        <v>60.48</v>
      </c>
      <c r="F70" s="211" t="str">
        <f>F69</f>
        <v>((27,9 + 9,9)x2x0,8) PD výkr. F.2 č.v. 04</v>
      </c>
      <c r="G70" s="216" t="e">
        <f>E70*F70</f>
        <v>#VALUE!</v>
      </c>
      <c r="O70" s="215">
        <v>2</v>
      </c>
      <c r="AA70" s="121">
        <v>12</v>
      </c>
      <c r="AB70" s="121">
        <v>0</v>
      </c>
      <c r="AC70" s="121">
        <v>40</v>
      </c>
      <c r="AZ70" s="121">
        <v>2</v>
      </c>
      <c r="BA70" s="121">
        <f>IF(AZ70=1,G70,0)</f>
        <v>0</v>
      </c>
      <c r="BB70" s="121" t="e">
        <f>IF(AZ70=2,G70,0)</f>
        <v>#VALUE!</v>
      </c>
      <c r="BC70" s="121">
        <f>IF(AZ70=3,G70,0)</f>
        <v>0</v>
      </c>
      <c r="BD70" s="121">
        <f>IF(AZ70=4,G70,0)</f>
        <v>0</v>
      </c>
      <c r="BE70" s="121">
        <f>IF(AZ70=5,G70,0)</f>
        <v>0</v>
      </c>
      <c r="CZ70" s="121">
        <v>3.2000000000000003E-4</v>
      </c>
    </row>
    <row r="71" spans="1:104" s="121" customFormat="1" ht="22.5" x14ac:dyDescent="0.2">
      <c r="A71" s="170">
        <v>41</v>
      </c>
      <c r="B71" s="171" t="s">
        <v>148</v>
      </c>
      <c r="C71" s="172" t="s">
        <v>210</v>
      </c>
      <c r="D71" s="141" t="s">
        <v>82</v>
      </c>
      <c r="E71" s="185">
        <v>60.48</v>
      </c>
      <c r="F71" s="211" t="str">
        <f>F69</f>
        <v>((27,9 + 9,9)x2x0,8) PD výkr. F.2 č.v. 04</v>
      </c>
      <c r="G71" s="216" t="e">
        <f>E71*F71</f>
        <v>#VALUE!</v>
      </c>
      <c r="O71" s="215">
        <v>2</v>
      </c>
      <c r="AA71" s="121">
        <v>12</v>
      </c>
      <c r="AB71" s="121">
        <v>0</v>
      </c>
      <c r="AC71" s="121">
        <v>41</v>
      </c>
      <c r="AZ71" s="121">
        <v>2</v>
      </c>
      <c r="BA71" s="121">
        <f>IF(AZ71=1,G71,0)</f>
        <v>0</v>
      </c>
      <c r="BB71" s="121" t="e">
        <f>IF(AZ71=2,G71,0)</f>
        <v>#VALUE!</v>
      </c>
      <c r="BC71" s="121">
        <f>IF(AZ71=3,G71,0)</f>
        <v>0</v>
      </c>
      <c r="BD71" s="121">
        <f>IF(AZ71=4,G71,0)</f>
        <v>0</v>
      </c>
      <c r="BE71" s="121">
        <f>IF(AZ71=5,G71,0)</f>
        <v>0</v>
      </c>
      <c r="CZ71" s="121">
        <v>3.2000000000000003E-4</v>
      </c>
    </row>
    <row r="72" spans="1:104" s="121" customFormat="1" x14ac:dyDescent="0.2">
      <c r="A72" s="139">
        <v>42</v>
      </c>
      <c r="B72" s="140" t="s">
        <v>149</v>
      </c>
      <c r="C72" s="172" t="s">
        <v>208</v>
      </c>
      <c r="D72" s="141" t="s">
        <v>82</v>
      </c>
      <c r="E72" s="185">
        <v>76.900000000000006</v>
      </c>
      <c r="F72" s="211" t="s">
        <v>271</v>
      </c>
      <c r="G72" s="216" t="e">
        <f>E72*F72</f>
        <v>#VALUE!</v>
      </c>
      <c r="O72" s="215">
        <v>2</v>
      </c>
      <c r="AA72" s="121">
        <v>12</v>
      </c>
      <c r="AB72" s="121">
        <v>0</v>
      </c>
      <c r="AC72" s="121">
        <v>42</v>
      </c>
      <c r="AZ72" s="121">
        <v>2</v>
      </c>
      <c r="BA72" s="121">
        <f>IF(AZ72=1,G72,0)</f>
        <v>0</v>
      </c>
      <c r="BB72" s="121" t="e">
        <f>IF(AZ72=2,G72,0)</f>
        <v>#VALUE!</v>
      </c>
      <c r="BC72" s="121">
        <f>IF(AZ72=3,G72,0)</f>
        <v>0</v>
      </c>
      <c r="BD72" s="121">
        <f>IF(AZ72=4,G72,0)</f>
        <v>0</v>
      </c>
      <c r="BE72" s="121">
        <f>IF(AZ72=5,G72,0)</f>
        <v>0</v>
      </c>
      <c r="CZ72" s="121">
        <v>0</v>
      </c>
    </row>
    <row r="73" spans="1:104" s="121" customFormat="1" x14ac:dyDescent="0.2">
      <c r="A73" s="139">
        <v>43</v>
      </c>
      <c r="B73" s="140" t="s">
        <v>150</v>
      </c>
      <c r="C73" s="172" t="s">
        <v>151</v>
      </c>
      <c r="D73" s="141" t="s">
        <v>87</v>
      </c>
      <c r="E73" s="185">
        <v>1.93</v>
      </c>
      <c r="F73" s="208"/>
      <c r="G73" s="212">
        <f>E73*F73</f>
        <v>0</v>
      </c>
      <c r="O73" s="215">
        <v>2</v>
      </c>
      <c r="AA73" s="121">
        <v>12</v>
      </c>
      <c r="AB73" s="121">
        <v>0</v>
      </c>
      <c r="AC73" s="121">
        <v>43</v>
      </c>
      <c r="AZ73" s="121">
        <v>2</v>
      </c>
      <c r="BA73" s="121">
        <f>IF(AZ73=1,G73,0)</f>
        <v>0</v>
      </c>
      <c r="BB73" s="121">
        <f>IF(AZ73=2,G73,0)</f>
        <v>0</v>
      </c>
      <c r="BC73" s="121">
        <f>IF(AZ73=3,G73,0)</f>
        <v>0</v>
      </c>
      <c r="BD73" s="121">
        <f>IF(AZ73=4,G73,0)</f>
        <v>0</v>
      </c>
      <c r="BE73" s="121">
        <f>IF(AZ73=5,G73,0)</f>
        <v>0</v>
      </c>
      <c r="CZ73" s="121">
        <v>0</v>
      </c>
    </row>
    <row r="74" spans="1:104" s="121" customFormat="1" x14ac:dyDescent="0.2">
      <c r="A74" s="144"/>
      <c r="B74" s="145" t="s">
        <v>68</v>
      </c>
      <c r="C74" s="146" t="str">
        <f>CONCATENATE(B68," ",C68)</f>
        <v>711 Izolace proti vodě</v>
      </c>
      <c r="D74" s="144"/>
      <c r="E74" s="174"/>
      <c r="F74" s="178"/>
      <c r="G74" s="179"/>
      <c r="O74" s="215">
        <v>4</v>
      </c>
      <c r="BA74" s="217">
        <f>SUM(BA68:BA73)</f>
        <v>0</v>
      </c>
      <c r="BB74" s="217" t="e">
        <f>SUM(BB68:BB73)</f>
        <v>#VALUE!</v>
      </c>
      <c r="BC74" s="217">
        <f>SUM(BC68:BC73)</f>
        <v>0</v>
      </c>
      <c r="BD74" s="217">
        <f>SUM(BD68:BD73)</f>
        <v>0</v>
      </c>
      <c r="BE74" s="217">
        <f>SUM(BE68:BE73)</f>
        <v>0</v>
      </c>
    </row>
    <row r="75" spans="1:104" s="121" customFormat="1" x14ac:dyDescent="0.2">
      <c r="A75" s="133" t="s">
        <v>65</v>
      </c>
      <c r="B75" s="134" t="s">
        <v>152</v>
      </c>
      <c r="C75" s="135" t="s">
        <v>153</v>
      </c>
      <c r="D75" s="136"/>
      <c r="E75" s="173"/>
      <c r="F75" s="175"/>
      <c r="G75" s="176"/>
      <c r="H75" s="214"/>
      <c r="I75" s="214"/>
      <c r="O75" s="215">
        <v>1</v>
      </c>
    </row>
    <row r="76" spans="1:104" s="121" customFormat="1" ht="22.5" x14ac:dyDescent="0.2">
      <c r="A76" s="170">
        <v>44</v>
      </c>
      <c r="B76" s="171" t="s">
        <v>154</v>
      </c>
      <c r="C76" s="172" t="s">
        <v>155</v>
      </c>
      <c r="D76" s="141" t="s">
        <v>82</v>
      </c>
      <c r="E76" s="185">
        <v>344.57</v>
      </c>
      <c r="F76" s="211" t="s">
        <v>272</v>
      </c>
      <c r="G76" s="216" t="e">
        <f>E76*F76</f>
        <v>#VALUE!</v>
      </c>
      <c r="O76" s="215">
        <v>2</v>
      </c>
      <c r="AA76" s="121">
        <v>12</v>
      </c>
      <c r="AB76" s="121">
        <v>0</v>
      </c>
      <c r="AC76" s="121">
        <v>45</v>
      </c>
      <c r="AZ76" s="121">
        <v>2</v>
      </c>
      <c r="BA76" s="121">
        <f>IF(AZ76=1,G76,0)</f>
        <v>0</v>
      </c>
      <c r="BB76" s="121" t="e">
        <f>IF(AZ76=2,G76,0)</f>
        <v>#VALUE!</v>
      </c>
      <c r="BC76" s="121">
        <f>IF(AZ76=3,G76,0)</f>
        <v>0</v>
      </c>
      <c r="BD76" s="121">
        <f>IF(AZ76=4,G76,0)</f>
        <v>0</v>
      </c>
      <c r="BE76" s="121">
        <f>IF(AZ76=5,G76,0)</f>
        <v>0</v>
      </c>
      <c r="CZ76" s="121">
        <v>4.8039999999999999E-2</v>
      </c>
    </row>
    <row r="77" spans="1:104" s="121" customFormat="1" x14ac:dyDescent="0.2">
      <c r="A77" s="144"/>
      <c r="B77" s="145" t="s">
        <v>68</v>
      </c>
      <c r="C77" s="146" t="str">
        <f>CONCATENATE(B75," ",C75)</f>
        <v>762 Konstrukce tesařské</v>
      </c>
      <c r="D77" s="144"/>
      <c r="E77" s="174"/>
      <c r="F77" s="178"/>
      <c r="G77" s="179"/>
      <c r="O77" s="215">
        <v>4</v>
      </c>
      <c r="BA77" s="217">
        <f>SUM(BA75:BA76)</f>
        <v>0</v>
      </c>
      <c r="BB77" s="217" t="e">
        <f>SUM(BB75:BB76)</f>
        <v>#VALUE!</v>
      </c>
      <c r="BC77" s="217">
        <f>SUM(BC75:BC76)</f>
        <v>0</v>
      </c>
      <c r="BD77" s="217">
        <f>SUM(BD75:BD76)</f>
        <v>0</v>
      </c>
      <c r="BE77" s="217">
        <f>SUM(BE75:BE76)</f>
        <v>0</v>
      </c>
    </row>
    <row r="78" spans="1:104" s="121" customFormat="1" x14ac:dyDescent="0.2">
      <c r="A78" s="133" t="s">
        <v>65</v>
      </c>
      <c r="B78" s="134" t="s">
        <v>156</v>
      </c>
      <c r="C78" s="135" t="s">
        <v>157</v>
      </c>
      <c r="D78" s="136"/>
      <c r="E78" s="173"/>
      <c r="F78" s="175"/>
      <c r="G78" s="176"/>
      <c r="H78" s="214"/>
      <c r="I78" s="214"/>
      <c r="O78" s="215">
        <v>1</v>
      </c>
    </row>
    <row r="79" spans="1:104" s="121" customFormat="1" x14ac:dyDescent="0.2">
      <c r="A79" s="139">
        <v>45</v>
      </c>
      <c r="B79" s="140" t="s">
        <v>158</v>
      </c>
      <c r="C79" s="172" t="s">
        <v>159</v>
      </c>
      <c r="D79" s="141" t="s">
        <v>101</v>
      </c>
      <c r="E79" s="185">
        <v>56.4</v>
      </c>
      <c r="F79" s="211" t="s">
        <v>273</v>
      </c>
      <c r="G79" s="216" t="e">
        <f>E79*F79</f>
        <v>#VALUE!</v>
      </c>
      <c r="O79" s="215">
        <v>2</v>
      </c>
      <c r="AA79" s="121">
        <v>12</v>
      </c>
      <c r="AB79" s="121">
        <v>0</v>
      </c>
      <c r="AC79" s="121">
        <v>46</v>
      </c>
      <c r="AZ79" s="121">
        <v>2</v>
      </c>
      <c r="BA79" s="121">
        <f>IF(AZ79=1,G79,0)</f>
        <v>0</v>
      </c>
      <c r="BB79" s="121" t="e">
        <f>IF(AZ79=2,G79,0)</f>
        <v>#VALUE!</v>
      </c>
      <c r="BC79" s="121">
        <f>IF(AZ79=3,G79,0)</f>
        <v>0</v>
      </c>
      <c r="BD79" s="121">
        <f>IF(AZ79=4,G79,0)</f>
        <v>0</v>
      </c>
      <c r="BE79" s="121">
        <f>IF(AZ79=5,G79,0)</f>
        <v>0</v>
      </c>
      <c r="CZ79" s="121">
        <v>4.4000000000000003E-3</v>
      </c>
    </row>
    <row r="80" spans="1:104" s="121" customFormat="1" x14ac:dyDescent="0.2">
      <c r="A80" s="139">
        <v>46</v>
      </c>
      <c r="B80" s="140" t="s">
        <v>160</v>
      </c>
      <c r="C80" s="172" t="s">
        <v>161</v>
      </c>
      <c r="D80" s="141" t="s">
        <v>101</v>
      </c>
      <c r="E80" s="185">
        <v>56.4</v>
      </c>
      <c r="F80" s="211" t="str">
        <f>F79</f>
        <v>(28,2*2) PD výkr. F.2 č.v. 06</v>
      </c>
      <c r="G80" s="216" t="e">
        <f>E80*F80</f>
        <v>#VALUE!</v>
      </c>
      <c r="O80" s="215">
        <v>2</v>
      </c>
      <c r="AA80" s="121">
        <v>12</v>
      </c>
      <c r="AB80" s="121">
        <v>0</v>
      </c>
      <c r="AC80" s="121">
        <v>47</v>
      </c>
      <c r="AZ80" s="121">
        <v>2</v>
      </c>
      <c r="BA80" s="121">
        <f>IF(AZ80=1,G80,0)</f>
        <v>0</v>
      </c>
      <c r="BB80" s="121" t="e">
        <f>IF(AZ80=2,G80,0)</f>
        <v>#VALUE!</v>
      </c>
      <c r="BC80" s="121">
        <f>IF(AZ80=3,G80,0)</f>
        <v>0</v>
      </c>
      <c r="BD80" s="121">
        <f>IF(AZ80=4,G80,0)</f>
        <v>0</v>
      </c>
      <c r="BE80" s="121">
        <f>IF(AZ80=5,G80,0)</f>
        <v>0</v>
      </c>
      <c r="CZ80" s="121">
        <v>3.2499999999999999E-3</v>
      </c>
    </row>
    <row r="81" spans="1:104" s="121" customFormat="1" ht="22.5" x14ac:dyDescent="0.2">
      <c r="A81" s="170">
        <v>47</v>
      </c>
      <c r="B81" s="171" t="s">
        <v>162</v>
      </c>
      <c r="C81" s="172" t="s">
        <v>163</v>
      </c>
      <c r="D81" s="141" t="s">
        <v>101</v>
      </c>
      <c r="E81" s="185">
        <v>3.05</v>
      </c>
      <c r="F81" s="211" t="s">
        <v>267</v>
      </c>
      <c r="G81" s="216" t="e">
        <f>E81*F81</f>
        <v>#VALUE!</v>
      </c>
      <c r="O81" s="215">
        <v>2</v>
      </c>
      <c r="AA81" s="121">
        <v>12</v>
      </c>
      <c r="AB81" s="121">
        <v>0</v>
      </c>
      <c r="AC81" s="121">
        <v>48</v>
      </c>
      <c r="AZ81" s="121">
        <v>2</v>
      </c>
      <c r="BA81" s="121">
        <f>IF(AZ81=1,G81,0)</f>
        <v>0</v>
      </c>
      <c r="BB81" s="121" t="e">
        <f>IF(AZ81=2,G81,0)</f>
        <v>#VALUE!</v>
      </c>
      <c r="BC81" s="121">
        <f>IF(AZ81=3,G81,0)</f>
        <v>0</v>
      </c>
      <c r="BD81" s="121">
        <f>IF(AZ81=4,G81,0)</f>
        <v>0</v>
      </c>
      <c r="BE81" s="121">
        <f>IF(AZ81=5,G81,0)</f>
        <v>0</v>
      </c>
      <c r="CZ81" s="121">
        <v>2.0799999999999998E-3</v>
      </c>
    </row>
    <row r="82" spans="1:104" s="121" customFormat="1" x14ac:dyDescent="0.2">
      <c r="A82" s="170">
        <v>48</v>
      </c>
      <c r="B82" s="171" t="s">
        <v>164</v>
      </c>
      <c r="C82" s="172" t="s">
        <v>235</v>
      </c>
      <c r="D82" s="141" t="s">
        <v>101</v>
      </c>
      <c r="E82" s="185">
        <v>16.8</v>
      </c>
      <c r="F82" s="211" t="s">
        <v>236</v>
      </c>
      <c r="G82" s="216" t="e">
        <f>E82*F82</f>
        <v>#VALUE!</v>
      </c>
      <c r="O82" s="215">
        <v>2</v>
      </c>
      <c r="AA82" s="121">
        <v>12</v>
      </c>
      <c r="AB82" s="121">
        <v>0</v>
      </c>
      <c r="AC82" s="121">
        <v>49</v>
      </c>
      <c r="AZ82" s="121">
        <v>2</v>
      </c>
      <c r="BA82" s="121">
        <f>IF(AZ82=1,G82,0)</f>
        <v>0</v>
      </c>
      <c r="BB82" s="121" t="e">
        <f>IF(AZ82=2,G82,0)</f>
        <v>#VALUE!</v>
      </c>
      <c r="BC82" s="121">
        <f>IF(AZ82=3,G82,0)</f>
        <v>0</v>
      </c>
      <c r="BD82" s="121">
        <f>IF(AZ82=4,G82,0)</f>
        <v>0</v>
      </c>
      <c r="BE82" s="121">
        <f>IF(AZ82=5,G82,0)</f>
        <v>0</v>
      </c>
      <c r="CZ82" s="121">
        <v>2.63E-3</v>
      </c>
    </row>
    <row r="83" spans="1:104" s="121" customFormat="1" x14ac:dyDescent="0.2">
      <c r="A83" s="170">
        <v>49</v>
      </c>
      <c r="B83" s="171" t="s">
        <v>241</v>
      </c>
      <c r="C83" s="172" t="s">
        <v>242</v>
      </c>
      <c r="D83" s="141" t="s">
        <v>101</v>
      </c>
      <c r="E83" s="185">
        <v>75.599999999999994</v>
      </c>
      <c r="F83" s="184" t="s">
        <v>274</v>
      </c>
      <c r="G83" s="222"/>
      <c r="O83" s="215"/>
    </row>
    <row r="84" spans="1:104" s="121" customFormat="1" ht="22.5" x14ac:dyDescent="0.2">
      <c r="A84" s="170">
        <v>50</v>
      </c>
      <c r="B84" s="171" t="s">
        <v>277</v>
      </c>
      <c r="C84" s="172" t="s">
        <v>278</v>
      </c>
      <c r="D84" s="141" t="s">
        <v>82</v>
      </c>
      <c r="E84" s="185">
        <v>344.57</v>
      </c>
      <c r="F84" s="208" t="str">
        <f>F76</f>
        <v>(6,175x27,9x2) PD výkr. F.2 č.v. 06</v>
      </c>
      <c r="G84" s="212"/>
      <c r="O84" s="215">
        <v>2</v>
      </c>
      <c r="AA84" s="121">
        <v>12</v>
      </c>
      <c r="AB84" s="121">
        <v>0</v>
      </c>
      <c r="AC84" s="121">
        <v>51</v>
      </c>
      <c r="AZ84" s="121">
        <v>2</v>
      </c>
      <c r="BA84" s="121">
        <f>IF(AZ84=1,F84,0)</f>
        <v>0</v>
      </c>
      <c r="BB84" s="121" t="str">
        <f>IF(AZ84=2,F84,0)</f>
        <v>(6,175x27,9x2) PD výkr. F.2 č.v. 06</v>
      </c>
      <c r="BC84" s="121">
        <f>IF(AZ84=3,F84,0)</f>
        <v>0</v>
      </c>
      <c r="BD84" s="121">
        <f>IF(AZ84=4,F84,0)</f>
        <v>0</v>
      </c>
      <c r="BE84" s="121">
        <f>IF(AZ84=5,F84,0)</f>
        <v>0</v>
      </c>
      <c r="CZ84" s="121">
        <v>1.014E-2</v>
      </c>
    </row>
    <row r="85" spans="1:104" s="121" customFormat="1" ht="22.5" x14ac:dyDescent="0.2">
      <c r="A85" s="170">
        <v>51</v>
      </c>
      <c r="B85" s="171" t="s">
        <v>279</v>
      </c>
      <c r="C85" s="172" t="s">
        <v>280</v>
      </c>
      <c r="D85" s="141" t="s">
        <v>101</v>
      </c>
      <c r="E85" s="185">
        <v>28.2</v>
      </c>
      <c r="F85" s="211" t="s">
        <v>275</v>
      </c>
      <c r="G85" s="223" t="e">
        <f>E85*F85</f>
        <v>#VALUE!</v>
      </c>
      <c r="O85" s="215">
        <v>2</v>
      </c>
      <c r="AA85" s="121">
        <v>12</v>
      </c>
      <c r="AB85" s="121">
        <v>0</v>
      </c>
      <c r="AC85" s="121">
        <v>52</v>
      </c>
      <c r="AZ85" s="121">
        <v>2</v>
      </c>
      <c r="BA85" s="121">
        <f>IF(AZ85=1,F85,0)</f>
        <v>0</v>
      </c>
      <c r="BB85" s="121" t="str">
        <f>IF(AZ85=2,F85,0)</f>
        <v>PD F.2 výkr.č.06</v>
      </c>
      <c r="BC85" s="121">
        <f>IF(AZ85=3,F85,0)</f>
        <v>0</v>
      </c>
      <c r="BD85" s="121">
        <f>IF(AZ85=4,F85,0)</f>
        <v>0</v>
      </c>
      <c r="BE85" s="121">
        <f>IF(AZ85=5,F85,0)</f>
        <v>0</v>
      </c>
      <c r="CZ85" s="121">
        <v>2.6079999999999999E-2</v>
      </c>
    </row>
    <row r="86" spans="1:104" s="121" customFormat="1" ht="22.5" x14ac:dyDescent="0.2">
      <c r="A86" s="170">
        <v>52</v>
      </c>
      <c r="B86" s="171" t="s">
        <v>281</v>
      </c>
      <c r="C86" s="172" t="s">
        <v>282</v>
      </c>
      <c r="D86" s="141" t="s">
        <v>101</v>
      </c>
      <c r="E86" s="185">
        <v>28.2</v>
      </c>
      <c r="F86" s="211" t="s">
        <v>275</v>
      </c>
      <c r="G86" s="223" t="e">
        <f>E86*F86</f>
        <v>#VALUE!</v>
      </c>
      <c r="O86" s="215"/>
    </row>
    <row r="87" spans="1:104" s="121" customFormat="1" x14ac:dyDescent="0.2">
      <c r="A87" s="170">
        <v>53</v>
      </c>
      <c r="B87" s="121" t="s">
        <v>284</v>
      </c>
      <c r="C87" s="172" t="s">
        <v>283</v>
      </c>
      <c r="D87" s="141" t="s">
        <v>188</v>
      </c>
      <c r="E87" s="185">
        <v>1</v>
      </c>
      <c r="F87" s="213"/>
      <c r="G87" s="212"/>
      <c r="O87" s="215"/>
    </row>
    <row r="88" spans="1:104" s="121" customFormat="1" x14ac:dyDescent="0.2">
      <c r="A88" s="139">
        <v>54</v>
      </c>
      <c r="B88" s="140" t="s">
        <v>165</v>
      </c>
      <c r="C88" s="172" t="s">
        <v>166</v>
      </c>
      <c r="D88" s="141" t="s">
        <v>87</v>
      </c>
      <c r="E88" s="185">
        <v>5.48</v>
      </c>
      <c r="F88" s="208"/>
      <c r="G88" s="212">
        <f>E88*F88</f>
        <v>0</v>
      </c>
      <c r="O88" s="215">
        <v>2</v>
      </c>
      <c r="AA88" s="121">
        <v>12</v>
      </c>
      <c r="AB88" s="121">
        <v>0</v>
      </c>
      <c r="AC88" s="121">
        <v>50</v>
      </c>
      <c r="AZ88" s="121">
        <v>2</v>
      </c>
      <c r="BA88" s="121">
        <f>IF(AZ88=1,G88,0)</f>
        <v>0</v>
      </c>
      <c r="BB88" s="121">
        <f>IF(AZ88=2,G88,0)</f>
        <v>0</v>
      </c>
      <c r="BC88" s="121">
        <f>IF(AZ88=3,G88,0)</f>
        <v>0</v>
      </c>
      <c r="BD88" s="121">
        <f>IF(AZ88=4,G88,0)</f>
        <v>0</v>
      </c>
      <c r="BE88" s="121">
        <f>IF(AZ88=5,G88,0)</f>
        <v>0</v>
      </c>
      <c r="CZ88" s="121">
        <v>0</v>
      </c>
    </row>
    <row r="89" spans="1:104" s="121" customFormat="1" x14ac:dyDescent="0.2">
      <c r="A89" s="144"/>
      <c r="B89" s="145" t="s">
        <v>68</v>
      </c>
      <c r="C89" s="146" t="str">
        <f>CONCATENATE(B78," ",C78)</f>
        <v>764 Konstrukce klempířské</v>
      </c>
      <c r="D89" s="144"/>
      <c r="E89" s="174"/>
      <c r="F89" s="174"/>
      <c r="G89" s="177"/>
      <c r="O89" s="215">
        <v>4</v>
      </c>
      <c r="BA89" s="217">
        <f>SUM(BA78:BA88)</f>
        <v>0</v>
      </c>
      <c r="BB89" s="217" t="e">
        <f>SUM(BB78:BB88)</f>
        <v>#VALUE!</v>
      </c>
      <c r="BC89" s="217">
        <f>SUM(BC78:BC88)</f>
        <v>0</v>
      </c>
      <c r="BD89" s="217">
        <f>SUM(BD78:BD88)</f>
        <v>0</v>
      </c>
      <c r="BE89" s="217">
        <f>SUM(BE78:BE88)</f>
        <v>0</v>
      </c>
    </row>
    <row r="90" spans="1:104" s="121" customFormat="1" x14ac:dyDescent="0.2">
      <c r="A90" s="133" t="s">
        <v>65</v>
      </c>
      <c r="B90" s="134" t="s">
        <v>167</v>
      </c>
      <c r="C90" s="135" t="s">
        <v>168</v>
      </c>
      <c r="D90" s="136"/>
      <c r="E90" s="173"/>
      <c r="F90" s="182"/>
      <c r="G90" s="183"/>
      <c r="H90" s="214"/>
      <c r="I90" s="214"/>
      <c r="O90" s="215">
        <v>1</v>
      </c>
    </row>
    <row r="91" spans="1:104" s="121" customFormat="1" x14ac:dyDescent="0.2">
      <c r="A91" s="139">
        <v>55</v>
      </c>
      <c r="B91" s="140" t="s">
        <v>169</v>
      </c>
      <c r="C91" s="172" t="s">
        <v>170</v>
      </c>
      <c r="D91" s="141" t="s">
        <v>92</v>
      </c>
      <c r="E91" s="185">
        <v>1</v>
      </c>
      <c r="F91" s="211" t="s">
        <v>266</v>
      </c>
      <c r="G91" s="216" t="e">
        <f>E91*F91</f>
        <v>#VALUE!</v>
      </c>
      <c r="O91" s="215">
        <v>2</v>
      </c>
      <c r="AA91" s="121">
        <v>12</v>
      </c>
      <c r="AB91" s="121">
        <v>0</v>
      </c>
      <c r="AC91" s="121">
        <v>54</v>
      </c>
      <c r="AZ91" s="121">
        <v>2</v>
      </c>
      <c r="BA91" s="121">
        <f>IF(AZ91=1,G91,0)</f>
        <v>0</v>
      </c>
      <c r="BB91" s="121" t="e">
        <f>IF(AZ91=2,G91,0)</f>
        <v>#VALUE!</v>
      </c>
      <c r="BC91" s="121">
        <f>IF(AZ91=3,G91,0)</f>
        <v>0</v>
      </c>
      <c r="BD91" s="121">
        <f>IF(AZ91=4,G91,0)</f>
        <v>0</v>
      </c>
      <c r="BE91" s="121">
        <f>IF(AZ91=5,G91,0)</f>
        <v>0</v>
      </c>
      <c r="CZ91" s="121">
        <v>1.65E-3</v>
      </c>
    </row>
    <row r="92" spans="1:104" s="121" customFormat="1" x14ac:dyDescent="0.2">
      <c r="A92" s="139">
        <v>56</v>
      </c>
      <c r="B92" s="140" t="s">
        <v>171</v>
      </c>
      <c r="C92" s="172" t="s">
        <v>172</v>
      </c>
      <c r="D92" s="141" t="s">
        <v>92</v>
      </c>
      <c r="E92" s="185">
        <v>1</v>
      </c>
      <c r="F92" s="211" t="s">
        <v>266</v>
      </c>
      <c r="G92" s="216" t="e">
        <f>E92*F92</f>
        <v>#VALUE!</v>
      </c>
      <c r="O92" s="215">
        <v>2</v>
      </c>
      <c r="AA92" s="121">
        <v>12</v>
      </c>
      <c r="AB92" s="121">
        <v>0</v>
      </c>
      <c r="AC92" s="121">
        <v>55</v>
      </c>
      <c r="AZ92" s="121">
        <v>2</v>
      </c>
      <c r="BA92" s="121">
        <f>IF(AZ92=1,G92,0)</f>
        <v>0</v>
      </c>
      <c r="BB92" s="121" t="e">
        <f>IF(AZ92=2,G92,0)</f>
        <v>#VALUE!</v>
      </c>
      <c r="BC92" s="121">
        <f>IF(AZ92=3,G92,0)</f>
        <v>0</v>
      </c>
      <c r="BD92" s="121">
        <f>IF(AZ92=4,G92,0)</f>
        <v>0</v>
      </c>
      <c r="BE92" s="121">
        <f>IF(AZ92=5,G92,0)</f>
        <v>0</v>
      </c>
      <c r="CZ92" s="121">
        <v>0</v>
      </c>
    </row>
    <row r="93" spans="1:104" s="121" customFormat="1" ht="22.5" x14ac:dyDescent="0.2">
      <c r="A93" s="139">
        <v>57</v>
      </c>
      <c r="B93" s="140" t="s">
        <v>243</v>
      </c>
      <c r="C93" s="172" t="s">
        <v>244</v>
      </c>
      <c r="D93" s="141" t="s">
        <v>82</v>
      </c>
      <c r="E93" s="185">
        <v>45.36</v>
      </c>
      <c r="F93" s="218" t="s">
        <v>276</v>
      </c>
      <c r="G93" s="224"/>
      <c r="O93" s="215"/>
    </row>
    <row r="94" spans="1:104" s="121" customFormat="1" x14ac:dyDescent="0.2">
      <c r="A94" s="139">
        <v>58</v>
      </c>
      <c r="B94" s="140" t="s">
        <v>173</v>
      </c>
      <c r="C94" s="172" t="s">
        <v>174</v>
      </c>
      <c r="D94" s="141" t="s">
        <v>87</v>
      </c>
      <c r="E94" s="185">
        <v>0.06</v>
      </c>
      <c r="F94" s="211"/>
      <c r="G94" s="216">
        <f>E94*F94</f>
        <v>0</v>
      </c>
      <c r="O94" s="215">
        <v>2</v>
      </c>
      <c r="AA94" s="121">
        <v>12</v>
      </c>
      <c r="AB94" s="121">
        <v>0</v>
      </c>
      <c r="AC94" s="121">
        <v>56</v>
      </c>
      <c r="AZ94" s="121">
        <v>2</v>
      </c>
      <c r="BA94" s="121">
        <f>IF(AZ94=1,G94,0)</f>
        <v>0</v>
      </c>
      <c r="BB94" s="121">
        <f>IF(AZ94=2,G94,0)</f>
        <v>0</v>
      </c>
      <c r="BC94" s="121">
        <f>IF(AZ94=3,G94,0)</f>
        <v>0</v>
      </c>
      <c r="BD94" s="121">
        <f>IF(AZ94=4,G94,0)</f>
        <v>0</v>
      </c>
      <c r="BE94" s="121">
        <f>IF(AZ94=5,G94,0)</f>
        <v>0</v>
      </c>
      <c r="CZ94" s="121">
        <v>0</v>
      </c>
    </row>
    <row r="95" spans="1:104" s="121" customFormat="1" x14ac:dyDescent="0.2">
      <c r="A95" s="144"/>
      <c r="B95" s="145" t="s">
        <v>68</v>
      </c>
      <c r="C95" s="146" t="str">
        <f>CONCATENATE(B90," ",C90)</f>
        <v>766 Konstrukce truhlářské</v>
      </c>
      <c r="D95" s="144"/>
      <c r="E95" s="174"/>
      <c r="F95" s="178"/>
      <c r="G95" s="179"/>
      <c r="O95" s="215">
        <v>4</v>
      </c>
      <c r="BA95" s="217">
        <f>SUM(BA90:BA94)</f>
        <v>0</v>
      </c>
      <c r="BB95" s="217" t="e">
        <f>SUM(BB90:BB94)</f>
        <v>#VALUE!</v>
      </c>
      <c r="BC95" s="217">
        <f>SUM(BC90:BC94)</f>
        <v>0</v>
      </c>
      <c r="BD95" s="217">
        <f>SUM(BD90:BD94)</f>
        <v>0</v>
      </c>
      <c r="BE95" s="217">
        <f>SUM(BE90:BE94)</f>
        <v>0</v>
      </c>
    </row>
    <row r="96" spans="1:104" s="121" customFormat="1" x14ac:dyDescent="0.2">
      <c r="A96" s="133" t="s">
        <v>65</v>
      </c>
      <c r="B96" s="134" t="s">
        <v>175</v>
      </c>
      <c r="C96" s="135" t="s">
        <v>176</v>
      </c>
      <c r="D96" s="136"/>
      <c r="E96" s="173"/>
      <c r="F96" s="175"/>
      <c r="G96" s="176"/>
      <c r="H96" s="214"/>
      <c r="I96" s="214"/>
      <c r="O96" s="215">
        <v>1</v>
      </c>
    </row>
    <row r="97" spans="1:104" s="121" customFormat="1" x14ac:dyDescent="0.2">
      <c r="A97" s="170">
        <v>59</v>
      </c>
      <c r="B97" s="171" t="s">
        <v>177</v>
      </c>
      <c r="C97" s="172" t="s">
        <v>233</v>
      </c>
      <c r="D97" s="141" t="s">
        <v>92</v>
      </c>
      <c r="E97" s="185">
        <v>2</v>
      </c>
      <c r="F97" s="208" t="s">
        <v>234</v>
      </c>
      <c r="G97" s="212" t="e">
        <f>E97*F97</f>
        <v>#VALUE!</v>
      </c>
      <c r="O97" s="215">
        <v>2</v>
      </c>
      <c r="AA97" s="121">
        <v>12</v>
      </c>
      <c r="AB97" s="121">
        <v>0</v>
      </c>
      <c r="AC97" s="121">
        <v>57</v>
      </c>
      <c r="AZ97" s="121">
        <v>2</v>
      </c>
      <c r="BA97" s="121">
        <f>IF(AZ97=1,G97,0)</f>
        <v>0</v>
      </c>
      <c r="BB97" s="121" t="e">
        <f>IF(AZ97=2,G97,0)</f>
        <v>#VALUE!</v>
      </c>
      <c r="BC97" s="121">
        <f>IF(AZ97=3,G97,0)</f>
        <v>0</v>
      </c>
      <c r="BD97" s="121">
        <f>IF(AZ97=4,G97,0)</f>
        <v>0</v>
      </c>
      <c r="BE97" s="121">
        <f>IF(AZ97=5,G97,0)</f>
        <v>0</v>
      </c>
      <c r="CZ97" s="121">
        <v>4.2999999999999999E-4</v>
      </c>
    </row>
    <row r="98" spans="1:104" s="121" customFormat="1" x14ac:dyDescent="0.2">
      <c r="A98" s="139">
        <v>60</v>
      </c>
      <c r="B98" s="140" t="s">
        <v>178</v>
      </c>
      <c r="C98" s="172" t="s">
        <v>179</v>
      </c>
      <c r="D98" s="141" t="s">
        <v>92</v>
      </c>
      <c r="E98" s="185">
        <v>2</v>
      </c>
      <c r="F98" s="211" t="s">
        <v>266</v>
      </c>
      <c r="G98" s="216" t="e">
        <f>E98*F98</f>
        <v>#VALUE!</v>
      </c>
      <c r="O98" s="215">
        <v>2</v>
      </c>
      <c r="AA98" s="121">
        <v>12</v>
      </c>
      <c r="AB98" s="121">
        <v>0</v>
      </c>
      <c r="AC98" s="121">
        <v>58</v>
      </c>
      <c r="AZ98" s="121">
        <v>2</v>
      </c>
      <c r="BA98" s="121">
        <f>IF(AZ98=1,G98,0)</f>
        <v>0</v>
      </c>
      <c r="BB98" s="121" t="e">
        <f>IF(AZ98=2,G98,0)</f>
        <v>#VALUE!</v>
      </c>
      <c r="BC98" s="121">
        <f>IF(AZ98=3,G98,0)</f>
        <v>0</v>
      </c>
      <c r="BD98" s="121">
        <f>IF(AZ98=4,G98,0)</f>
        <v>0</v>
      </c>
      <c r="BE98" s="121">
        <f>IF(AZ98=5,G98,0)</f>
        <v>0</v>
      </c>
      <c r="CZ98" s="121">
        <v>0</v>
      </c>
    </row>
    <row r="99" spans="1:104" s="121" customFormat="1" x14ac:dyDescent="0.2">
      <c r="A99" s="139">
        <v>61</v>
      </c>
      <c r="B99" s="140" t="s">
        <v>245</v>
      </c>
      <c r="C99" s="172" t="s">
        <v>246</v>
      </c>
      <c r="D99" s="141" t="s">
        <v>247</v>
      </c>
      <c r="E99" s="185">
        <v>12</v>
      </c>
      <c r="F99" s="211" t="s">
        <v>266</v>
      </c>
      <c r="G99" s="216" t="e">
        <f>E99*F99</f>
        <v>#VALUE!</v>
      </c>
      <c r="O99" s="215"/>
    </row>
    <row r="100" spans="1:104" s="121" customFormat="1" x14ac:dyDescent="0.2">
      <c r="A100" s="139">
        <v>62</v>
      </c>
      <c r="B100" s="140" t="s">
        <v>180</v>
      </c>
      <c r="C100" s="172" t="s">
        <v>181</v>
      </c>
      <c r="D100" s="141" t="s">
        <v>87</v>
      </c>
      <c r="E100" s="185">
        <v>1.24</v>
      </c>
      <c r="F100" s="208"/>
      <c r="G100" s="212">
        <f>E100*F100</f>
        <v>0</v>
      </c>
      <c r="O100" s="215">
        <v>2</v>
      </c>
      <c r="AA100" s="121">
        <v>12</v>
      </c>
      <c r="AB100" s="121">
        <v>0</v>
      </c>
      <c r="AC100" s="121">
        <v>59</v>
      </c>
      <c r="AZ100" s="121">
        <v>2</v>
      </c>
      <c r="BA100" s="121">
        <f>IF(AZ100=1,G100,0)</f>
        <v>0</v>
      </c>
      <c r="BB100" s="121">
        <f>IF(AZ100=2,G100,0)</f>
        <v>0</v>
      </c>
      <c r="BC100" s="121">
        <f>IF(AZ100=3,G100,0)</f>
        <v>0</v>
      </c>
      <c r="BD100" s="121">
        <f>IF(AZ100=4,G100,0)</f>
        <v>0</v>
      </c>
      <c r="BE100" s="121">
        <f>IF(AZ100=5,G100,0)</f>
        <v>0</v>
      </c>
      <c r="CZ100" s="121">
        <v>0</v>
      </c>
    </row>
    <row r="101" spans="1:104" s="121" customFormat="1" x14ac:dyDescent="0.2">
      <c r="A101" s="144"/>
      <c r="B101" s="145" t="s">
        <v>68</v>
      </c>
      <c r="C101" s="146" t="str">
        <f>CONCATENATE(B96," ",C96)</f>
        <v>767 Konstrukce zámečnické</v>
      </c>
      <c r="D101" s="144"/>
      <c r="E101" s="174"/>
      <c r="F101" s="178"/>
      <c r="G101" s="179"/>
      <c r="O101" s="215">
        <v>4</v>
      </c>
      <c r="BA101" s="217">
        <f>SUM(BA96:BA100)</f>
        <v>0</v>
      </c>
      <c r="BB101" s="217" t="e">
        <f>SUM(BB96:BB100)</f>
        <v>#VALUE!</v>
      </c>
      <c r="BC101" s="217">
        <f>SUM(BC96:BC100)</f>
        <v>0</v>
      </c>
      <c r="BD101" s="217">
        <f>SUM(BD96:BD100)</f>
        <v>0</v>
      </c>
      <c r="BE101" s="217">
        <f>SUM(BE96:BE100)</f>
        <v>0</v>
      </c>
    </row>
    <row r="102" spans="1:104" s="121" customFormat="1" x14ac:dyDescent="0.2">
      <c r="A102" s="133" t="s">
        <v>65</v>
      </c>
      <c r="B102" s="134" t="s">
        <v>182</v>
      </c>
      <c r="C102" s="135" t="s">
        <v>183</v>
      </c>
      <c r="D102" s="136"/>
      <c r="E102" s="173"/>
      <c r="F102" s="175"/>
      <c r="G102" s="176"/>
      <c r="H102" s="214"/>
      <c r="I102" s="214"/>
      <c r="O102" s="215">
        <v>1</v>
      </c>
    </row>
    <row r="103" spans="1:104" s="121" customFormat="1" x14ac:dyDescent="0.2">
      <c r="A103" s="139">
        <v>63</v>
      </c>
      <c r="B103" s="140" t="s">
        <v>184</v>
      </c>
      <c r="C103" s="172" t="s">
        <v>185</v>
      </c>
      <c r="D103" s="141" t="s">
        <v>82</v>
      </c>
      <c r="E103" s="185">
        <v>280.44</v>
      </c>
      <c r="F103" s="225" t="str">
        <f>F57</f>
        <v>((27,9x3,5x2)+(9,9x3,5x2) + 0,7x3,5x8 - 15,8x0,238) PD F.2 č.v.03, 04</v>
      </c>
      <c r="G103" s="226" t="e">
        <f>E103*F103</f>
        <v>#VALUE!</v>
      </c>
      <c r="O103" s="215">
        <v>2</v>
      </c>
      <c r="AA103" s="121">
        <v>12</v>
      </c>
      <c r="AB103" s="121">
        <v>0</v>
      </c>
      <c r="AC103" s="121">
        <v>60</v>
      </c>
      <c r="AZ103" s="121">
        <v>2</v>
      </c>
      <c r="BA103" s="121">
        <f>IF(AZ103=1,G103,0)</f>
        <v>0</v>
      </c>
      <c r="BB103" s="121" t="e">
        <f>IF(AZ103=2,G103,0)</f>
        <v>#VALUE!</v>
      </c>
      <c r="BC103" s="121">
        <f>IF(AZ103=3,G103,0)</f>
        <v>0</v>
      </c>
      <c r="BD103" s="121">
        <f>IF(AZ103=4,G103,0)</f>
        <v>0</v>
      </c>
      <c r="BE103" s="121">
        <f>IF(AZ103=5,G103,0)</f>
        <v>0</v>
      </c>
      <c r="CZ103" s="121">
        <v>2.7999999999999998E-4</v>
      </c>
    </row>
    <row r="104" spans="1:104" s="121" customFormat="1" x14ac:dyDescent="0.2">
      <c r="A104" s="144"/>
      <c r="B104" s="145" t="s">
        <v>68</v>
      </c>
      <c r="C104" s="146" t="str">
        <f>CONCATENATE(B102," ",C102)</f>
        <v>784 Malby</v>
      </c>
      <c r="D104" s="144"/>
      <c r="E104" s="174"/>
      <c r="F104" s="178"/>
      <c r="G104" s="179"/>
      <c r="O104" s="215">
        <v>4</v>
      </c>
      <c r="BA104" s="217">
        <f>SUM(BA102:BA103)</f>
        <v>0</v>
      </c>
      <c r="BB104" s="217" t="e">
        <f>SUM(BB102:BB103)</f>
        <v>#VALUE!</v>
      </c>
      <c r="BC104" s="217">
        <f>SUM(BC102:BC103)</f>
        <v>0</v>
      </c>
      <c r="BD104" s="217">
        <f>SUM(BD102:BD103)</f>
        <v>0</v>
      </c>
      <c r="BE104" s="217">
        <f>SUM(BE102:BE103)</f>
        <v>0</v>
      </c>
    </row>
    <row r="105" spans="1:104" s="121" customFormat="1" x14ac:dyDescent="0.2">
      <c r="A105" s="133" t="s">
        <v>65</v>
      </c>
      <c r="B105" s="134" t="s">
        <v>186</v>
      </c>
      <c r="C105" s="135" t="s">
        <v>187</v>
      </c>
      <c r="D105" s="136"/>
      <c r="E105" s="173"/>
      <c r="F105" s="175"/>
      <c r="G105" s="176"/>
      <c r="H105" s="214"/>
      <c r="I105" s="214"/>
      <c r="O105" s="215">
        <v>1</v>
      </c>
    </row>
    <row r="106" spans="1:104" s="121" customFormat="1" x14ac:dyDescent="0.2">
      <c r="A106" s="139">
        <v>64</v>
      </c>
      <c r="B106" s="140" t="s">
        <v>194</v>
      </c>
      <c r="C106" s="172" t="s">
        <v>204</v>
      </c>
      <c r="D106" s="141" t="s">
        <v>188</v>
      </c>
      <c r="E106" s="185">
        <v>1</v>
      </c>
      <c r="F106" s="208"/>
      <c r="G106" s="212">
        <f>E106*F106</f>
        <v>0</v>
      </c>
      <c r="O106" s="215">
        <v>2</v>
      </c>
      <c r="AA106" s="121">
        <v>12</v>
      </c>
      <c r="AB106" s="121">
        <v>0</v>
      </c>
      <c r="AC106" s="121">
        <v>61</v>
      </c>
      <c r="AZ106" s="121">
        <v>4</v>
      </c>
      <c r="BA106" s="121">
        <f>IF(AZ106=1,G106,0)</f>
        <v>0</v>
      </c>
      <c r="BB106" s="121">
        <f>IF(AZ106=2,G106,0)</f>
        <v>0</v>
      </c>
      <c r="BC106" s="121">
        <f>IF(AZ106=3,G106,0)</f>
        <v>0</v>
      </c>
      <c r="BD106" s="121">
        <f>IF(AZ106=4,G106,0)</f>
        <v>0</v>
      </c>
      <c r="BE106" s="121">
        <f>IF(AZ106=5,G106,0)</f>
        <v>0</v>
      </c>
      <c r="CZ106" s="121">
        <v>0</v>
      </c>
    </row>
    <row r="107" spans="1:104" s="121" customFormat="1" x14ac:dyDescent="0.2">
      <c r="A107" s="144"/>
      <c r="B107" s="145" t="s">
        <v>68</v>
      </c>
      <c r="C107" s="146" t="str">
        <f>CONCATENATE(B105," ",C105)</f>
        <v>M21 Elektromontáže</v>
      </c>
      <c r="D107" s="144"/>
      <c r="E107" s="174"/>
      <c r="F107" s="178"/>
      <c r="G107" s="179"/>
      <c r="O107" s="215">
        <v>4</v>
      </c>
      <c r="BA107" s="217">
        <f>SUM(BA105:BA106)</f>
        <v>0</v>
      </c>
      <c r="BB107" s="217">
        <f>SUM(BB105:BB106)</f>
        <v>0</v>
      </c>
      <c r="BC107" s="217">
        <f>SUM(BC105:BC106)</f>
        <v>0</v>
      </c>
      <c r="BD107" s="217">
        <f>SUM(BD105:BD106)</f>
        <v>0</v>
      </c>
      <c r="BE107" s="217">
        <f>SUM(BE105:BE106)</f>
        <v>0</v>
      </c>
    </row>
    <row r="108" spans="1:104" s="121" customFormat="1" x14ac:dyDescent="0.2">
      <c r="A108" s="133" t="s">
        <v>65</v>
      </c>
      <c r="B108" s="134" t="s">
        <v>189</v>
      </c>
      <c r="C108" s="135" t="s">
        <v>190</v>
      </c>
      <c r="D108" s="136"/>
      <c r="E108" s="173"/>
      <c r="F108" s="175"/>
      <c r="G108" s="176"/>
      <c r="H108" s="214"/>
      <c r="I108" s="214"/>
      <c r="O108" s="215">
        <v>1</v>
      </c>
    </row>
    <row r="109" spans="1:104" s="121" customFormat="1" x14ac:dyDescent="0.2">
      <c r="A109" s="139">
        <v>65</v>
      </c>
      <c r="B109" s="140" t="s">
        <v>195</v>
      </c>
      <c r="C109" s="172" t="s">
        <v>205</v>
      </c>
      <c r="D109" s="141" t="s">
        <v>188</v>
      </c>
      <c r="E109" s="185">
        <v>1</v>
      </c>
      <c r="F109" s="208"/>
      <c r="G109" s="212">
        <f>E109*F109</f>
        <v>0</v>
      </c>
      <c r="O109" s="215">
        <v>2</v>
      </c>
      <c r="AA109" s="121">
        <v>12</v>
      </c>
      <c r="AB109" s="121">
        <v>0</v>
      </c>
      <c r="AC109" s="121">
        <v>62</v>
      </c>
      <c r="AZ109" s="121">
        <v>4</v>
      </c>
      <c r="BA109" s="121">
        <f>IF(AZ109=1,G109,0)</f>
        <v>0</v>
      </c>
      <c r="BB109" s="121">
        <f>IF(AZ109=2,G109,0)</f>
        <v>0</v>
      </c>
      <c r="BC109" s="121">
        <f>IF(AZ109=3,G109,0)</f>
        <v>0</v>
      </c>
      <c r="BD109" s="121">
        <f>IF(AZ109=4,G109,0)</f>
        <v>0</v>
      </c>
      <c r="BE109" s="121">
        <f>IF(AZ109=5,G109,0)</f>
        <v>0</v>
      </c>
      <c r="CZ109" s="121">
        <v>0</v>
      </c>
    </row>
    <row r="110" spans="1:104" s="121" customFormat="1" x14ac:dyDescent="0.2">
      <c r="A110" s="144"/>
      <c r="B110" s="145" t="s">
        <v>68</v>
      </c>
      <c r="C110" s="146" t="str">
        <f>CONCATENATE(B108," ",C108)</f>
        <v>M22 Montáž sdělovací a zabezp.tech</v>
      </c>
      <c r="D110" s="144"/>
      <c r="E110" s="174"/>
      <c r="F110" s="174"/>
      <c r="G110" s="177"/>
      <c r="O110" s="215">
        <v>4</v>
      </c>
      <c r="BA110" s="217">
        <f>SUM(BA108:BA109)</f>
        <v>0</v>
      </c>
      <c r="BB110" s="217">
        <f>SUM(BB108:BB109)</f>
        <v>0</v>
      </c>
      <c r="BC110" s="217">
        <f>SUM(BC108:BC109)</f>
        <v>0</v>
      </c>
      <c r="BD110" s="217">
        <f>SUM(BD108:BD109)</f>
        <v>0</v>
      </c>
      <c r="BE110" s="217">
        <f>SUM(BE108:BE109)</f>
        <v>0</v>
      </c>
    </row>
    <row r="111" spans="1:104" s="121" customFormat="1" x14ac:dyDescent="0.2"/>
    <row r="112" spans="1:104" s="121" customFormat="1" x14ac:dyDescent="0.2"/>
    <row r="113" spans="5:5" s="121" customFormat="1" x14ac:dyDescent="0.2"/>
    <row r="114" spans="5:5" s="121" customFormat="1" x14ac:dyDescent="0.2"/>
    <row r="115" spans="5:5" s="121" customFormat="1" x14ac:dyDescent="0.2"/>
    <row r="116" spans="5:5" s="121" customFormat="1" x14ac:dyDescent="0.2"/>
    <row r="117" spans="5:5" s="121" customFormat="1" x14ac:dyDescent="0.2"/>
    <row r="118" spans="5:5" s="121" customFormat="1" x14ac:dyDescent="0.2"/>
    <row r="119" spans="5:5" s="121" customFormat="1" x14ac:dyDescent="0.2"/>
    <row r="120" spans="5:5" s="121" customFormat="1" x14ac:dyDescent="0.2"/>
    <row r="121" spans="5:5" x14ac:dyDescent="0.2">
      <c r="E121" s="120"/>
    </row>
    <row r="122" spans="5:5" x14ac:dyDescent="0.2">
      <c r="E122" s="120"/>
    </row>
    <row r="123" spans="5:5" x14ac:dyDescent="0.2">
      <c r="E123" s="120"/>
    </row>
    <row r="124" spans="5:5" x14ac:dyDescent="0.2">
      <c r="E124" s="120"/>
    </row>
    <row r="125" spans="5:5" x14ac:dyDescent="0.2">
      <c r="E125" s="120"/>
    </row>
    <row r="126" spans="5:5" x14ac:dyDescent="0.2">
      <c r="E126" s="120"/>
    </row>
    <row r="127" spans="5:5" x14ac:dyDescent="0.2">
      <c r="E127" s="120"/>
    </row>
    <row r="128" spans="5:5" x14ac:dyDescent="0.2">
      <c r="E128" s="120"/>
    </row>
    <row r="129" spans="1:7" x14ac:dyDescent="0.2">
      <c r="E129" s="120"/>
    </row>
    <row r="130" spans="1:7" x14ac:dyDescent="0.2">
      <c r="E130" s="120"/>
    </row>
    <row r="131" spans="1:7" x14ac:dyDescent="0.2">
      <c r="E131" s="120"/>
    </row>
    <row r="132" spans="1:7" x14ac:dyDescent="0.2">
      <c r="E132" s="120"/>
    </row>
    <row r="133" spans="1:7" x14ac:dyDescent="0.2">
      <c r="E133" s="120"/>
    </row>
    <row r="134" spans="1:7" x14ac:dyDescent="0.2">
      <c r="A134" s="149"/>
      <c r="B134" s="149"/>
      <c r="C134" s="149"/>
      <c r="D134" s="149"/>
      <c r="E134" s="149"/>
      <c r="F134" s="149"/>
      <c r="G134" s="149"/>
    </row>
    <row r="135" spans="1:7" x14ac:dyDescent="0.2">
      <c r="A135" s="149"/>
      <c r="B135" s="149"/>
      <c r="C135" s="149"/>
      <c r="D135" s="149"/>
      <c r="E135" s="149"/>
      <c r="F135" s="149"/>
      <c r="G135" s="149"/>
    </row>
    <row r="136" spans="1:7" x14ac:dyDescent="0.2">
      <c r="A136" s="149"/>
      <c r="B136" s="149"/>
      <c r="C136" s="149"/>
      <c r="D136" s="149"/>
      <c r="E136" s="149"/>
      <c r="F136" s="149"/>
      <c r="G136" s="149"/>
    </row>
    <row r="137" spans="1:7" x14ac:dyDescent="0.2">
      <c r="A137" s="149"/>
      <c r="B137" s="149"/>
      <c r="C137" s="149"/>
      <c r="D137" s="149"/>
      <c r="E137" s="149"/>
      <c r="F137" s="149"/>
      <c r="G137" s="149"/>
    </row>
    <row r="138" spans="1:7" x14ac:dyDescent="0.2">
      <c r="E138" s="120"/>
    </row>
    <row r="139" spans="1:7" x14ac:dyDescent="0.2">
      <c r="E139" s="120"/>
    </row>
    <row r="140" spans="1:7" x14ac:dyDescent="0.2">
      <c r="E140" s="120"/>
    </row>
    <row r="141" spans="1:7" x14ac:dyDescent="0.2">
      <c r="E141" s="120"/>
    </row>
    <row r="142" spans="1:7" x14ac:dyDescent="0.2">
      <c r="E142" s="120"/>
    </row>
    <row r="143" spans="1:7" x14ac:dyDescent="0.2">
      <c r="E143" s="120"/>
    </row>
    <row r="144" spans="1:7" x14ac:dyDescent="0.2">
      <c r="E144" s="120"/>
    </row>
    <row r="145" spans="5:5" x14ac:dyDescent="0.2">
      <c r="E145" s="120"/>
    </row>
    <row r="146" spans="5:5" x14ac:dyDescent="0.2">
      <c r="E146" s="120"/>
    </row>
    <row r="147" spans="5:5" x14ac:dyDescent="0.2">
      <c r="E147" s="120"/>
    </row>
    <row r="148" spans="5:5" x14ac:dyDescent="0.2">
      <c r="E148" s="120"/>
    </row>
    <row r="149" spans="5:5" x14ac:dyDescent="0.2">
      <c r="E149" s="120"/>
    </row>
    <row r="150" spans="5:5" x14ac:dyDescent="0.2">
      <c r="E150" s="120"/>
    </row>
    <row r="151" spans="5:5" x14ac:dyDescent="0.2">
      <c r="E151" s="120"/>
    </row>
    <row r="152" spans="5:5" x14ac:dyDescent="0.2">
      <c r="E152" s="120"/>
    </row>
    <row r="153" spans="5:5" x14ac:dyDescent="0.2">
      <c r="E153" s="120"/>
    </row>
    <row r="154" spans="5:5" x14ac:dyDescent="0.2">
      <c r="E154" s="120"/>
    </row>
    <row r="155" spans="5:5" x14ac:dyDescent="0.2">
      <c r="E155" s="120"/>
    </row>
    <row r="156" spans="5:5" x14ac:dyDescent="0.2">
      <c r="E156" s="120"/>
    </row>
    <row r="157" spans="5:5" x14ac:dyDescent="0.2">
      <c r="E157" s="120"/>
    </row>
    <row r="158" spans="5:5" x14ac:dyDescent="0.2">
      <c r="E158" s="120"/>
    </row>
    <row r="159" spans="5:5" x14ac:dyDescent="0.2">
      <c r="E159" s="120"/>
    </row>
    <row r="160" spans="5:5" x14ac:dyDescent="0.2">
      <c r="E160" s="120"/>
    </row>
    <row r="161" spans="1:7" x14ac:dyDescent="0.2">
      <c r="E161" s="120"/>
    </row>
    <row r="162" spans="1:7" x14ac:dyDescent="0.2">
      <c r="E162" s="120"/>
    </row>
    <row r="163" spans="1:7" x14ac:dyDescent="0.2">
      <c r="E163" s="120"/>
    </row>
    <row r="164" spans="1:7" x14ac:dyDescent="0.2">
      <c r="E164" s="120"/>
    </row>
    <row r="165" spans="1:7" x14ac:dyDescent="0.2">
      <c r="E165" s="120"/>
    </row>
    <row r="166" spans="1:7" x14ac:dyDescent="0.2">
      <c r="E166" s="120"/>
    </row>
    <row r="167" spans="1:7" x14ac:dyDescent="0.2">
      <c r="E167" s="120"/>
    </row>
    <row r="168" spans="1:7" x14ac:dyDescent="0.2">
      <c r="E168" s="120"/>
    </row>
    <row r="169" spans="1:7" x14ac:dyDescent="0.2">
      <c r="A169" s="150"/>
      <c r="B169" s="150"/>
    </row>
    <row r="170" spans="1:7" x14ac:dyDescent="0.2">
      <c r="A170" s="149"/>
      <c r="B170" s="149"/>
      <c r="C170" s="152"/>
      <c r="D170" s="152"/>
      <c r="E170" s="153"/>
      <c r="F170" s="152"/>
      <c r="G170" s="154"/>
    </row>
    <row r="171" spans="1:7" x14ac:dyDescent="0.2">
      <c r="A171" s="155"/>
      <c r="B171" s="155"/>
      <c r="C171" s="149"/>
      <c r="D171" s="149"/>
      <c r="E171" s="156"/>
      <c r="F171" s="149"/>
      <c r="G171" s="149"/>
    </row>
    <row r="172" spans="1:7" x14ac:dyDescent="0.2">
      <c r="A172" s="149"/>
      <c r="B172" s="149"/>
      <c r="C172" s="149"/>
      <c r="D172" s="149"/>
      <c r="E172" s="156"/>
      <c r="F172" s="149"/>
      <c r="G172" s="149"/>
    </row>
    <row r="173" spans="1:7" x14ac:dyDescent="0.2">
      <c r="A173" s="149"/>
      <c r="B173" s="149"/>
      <c r="C173" s="149"/>
      <c r="D173" s="149"/>
      <c r="E173" s="156"/>
      <c r="F173" s="149"/>
      <c r="G173" s="149"/>
    </row>
    <row r="174" spans="1:7" x14ac:dyDescent="0.2">
      <c r="A174" s="149"/>
      <c r="B174" s="149"/>
      <c r="C174" s="149"/>
      <c r="D174" s="149"/>
      <c r="E174" s="156"/>
      <c r="F174" s="149"/>
      <c r="G174" s="149"/>
    </row>
    <row r="175" spans="1:7" x14ac:dyDescent="0.2">
      <c r="A175" s="149"/>
      <c r="B175" s="149"/>
      <c r="C175" s="149"/>
      <c r="D175" s="149"/>
      <c r="E175" s="156"/>
      <c r="F175" s="149"/>
      <c r="G175" s="149"/>
    </row>
    <row r="176" spans="1:7" x14ac:dyDescent="0.2">
      <c r="A176" s="149"/>
      <c r="B176" s="149"/>
      <c r="C176" s="149"/>
      <c r="D176" s="149"/>
      <c r="E176" s="156"/>
      <c r="F176" s="149"/>
      <c r="G176" s="149"/>
    </row>
    <row r="177" spans="1:7" x14ac:dyDescent="0.2">
      <c r="A177" s="149"/>
      <c r="B177" s="149"/>
      <c r="C177" s="149"/>
      <c r="D177" s="149"/>
      <c r="E177" s="156"/>
      <c r="F177" s="149"/>
      <c r="G177" s="149"/>
    </row>
    <row r="178" spans="1:7" x14ac:dyDescent="0.2">
      <c r="A178" s="149"/>
      <c r="B178" s="149"/>
      <c r="C178" s="149"/>
      <c r="D178" s="149"/>
      <c r="E178" s="156"/>
      <c r="F178" s="149"/>
      <c r="G178" s="149"/>
    </row>
    <row r="179" spans="1:7" x14ac:dyDescent="0.2">
      <c r="A179" s="149"/>
      <c r="B179" s="149"/>
      <c r="C179" s="149"/>
      <c r="D179" s="149"/>
      <c r="E179" s="156"/>
      <c r="F179" s="149"/>
      <c r="G179" s="149"/>
    </row>
    <row r="180" spans="1:7" x14ac:dyDescent="0.2">
      <c r="A180" s="149"/>
      <c r="B180" s="149"/>
      <c r="C180" s="149"/>
      <c r="D180" s="149"/>
      <c r="E180" s="156"/>
      <c r="F180" s="149"/>
      <c r="G180" s="149"/>
    </row>
    <row r="181" spans="1:7" x14ac:dyDescent="0.2">
      <c r="A181" s="149"/>
      <c r="B181" s="149"/>
      <c r="C181" s="149"/>
      <c r="D181" s="149"/>
      <c r="E181" s="156"/>
      <c r="F181" s="149"/>
      <c r="G181" s="149"/>
    </row>
    <row r="182" spans="1:7" x14ac:dyDescent="0.2">
      <c r="A182" s="149"/>
      <c r="B182" s="149"/>
      <c r="C182" s="149"/>
      <c r="D182" s="149"/>
      <c r="E182" s="156"/>
      <c r="F182" s="149"/>
      <c r="G182" s="149"/>
    </row>
    <row r="183" spans="1:7" x14ac:dyDescent="0.2">
      <c r="A183" s="149"/>
      <c r="B183" s="149"/>
      <c r="C183" s="149"/>
      <c r="D183" s="149"/>
      <c r="E183" s="156"/>
      <c r="F183" s="149"/>
      <c r="G183" s="149"/>
    </row>
  </sheetData>
  <mergeCells count="69">
    <mergeCell ref="F86:G86"/>
    <mergeCell ref="F103:G103"/>
    <mergeCell ref="F106:G106"/>
    <mergeCell ref="F109:G109"/>
    <mergeCell ref="F91:G91"/>
    <mergeCell ref="F92:G92"/>
    <mergeCell ref="F94:G94"/>
    <mergeCell ref="F97:G97"/>
    <mergeCell ref="F98:G98"/>
    <mergeCell ref="F100:G100"/>
    <mergeCell ref="F93:G93"/>
    <mergeCell ref="F99:G99"/>
    <mergeCell ref="F82:G82"/>
    <mergeCell ref="F88:G88"/>
    <mergeCell ref="F87:G87"/>
    <mergeCell ref="F81:G81"/>
    <mergeCell ref="F63:G63"/>
    <mergeCell ref="F66:G66"/>
    <mergeCell ref="F69:G69"/>
    <mergeCell ref="F70:G70"/>
    <mergeCell ref="F71:G71"/>
    <mergeCell ref="F72:G72"/>
    <mergeCell ref="F73:G73"/>
    <mergeCell ref="F76:G76"/>
    <mergeCell ref="F79:G79"/>
    <mergeCell ref="F80:G80"/>
    <mergeCell ref="F84:G84"/>
    <mergeCell ref="F85:G85"/>
    <mergeCell ref="F53:G53"/>
    <mergeCell ref="F54:G54"/>
    <mergeCell ref="F57:G57"/>
    <mergeCell ref="F58:G58"/>
    <mergeCell ref="F60:G60"/>
    <mergeCell ref="F59:G59"/>
    <mergeCell ref="F52:G52"/>
    <mergeCell ref="F32:G32"/>
    <mergeCell ref="F33:G33"/>
    <mergeCell ref="F36:G36"/>
    <mergeCell ref="F38:G38"/>
    <mergeCell ref="F37:G37"/>
    <mergeCell ref="F40:G40"/>
    <mergeCell ref="F43:G43"/>
    <mergeCell ref="F46:G46"/>
    <mergeCell ref="F47:G47"/>
    <mergeCell ref="F48:G48"/>
    <mergeCell ref="F49:G49"/>
    <mergeCell ref="F31:G31"/>
    <mergeCell ref="F17:G17"/>
    <mergeCell ref="F18:G18"/>
    <mergeCell ref="F19:G19"/>
    <mergeCell ref="F20:G20"/>
    <mergeCell ref="F21:G21"/>
    <mergeCell ref="F24:G24"/>
    <mergeCell ref="F25:G25"/>
    <mergeCell ref="F26:G26"/>
    <mergeCell ref="F27:G27"/>
    <mergeCell ref="F28:G28"/>
    <mergeCell ref="F16:G16"/>
    <mergeCell ref="A1:G1"/>
    <mergeCell ref="A3:B3"/>
    <mergeCell ref="A4:B4"/>
    <mergeCell ref="E4:G4"/>
    <mergeCell ref="F6:G6"/>
    <mergeCell ref="F8:G8"/>
    <mergeCell ref="F9:G9"/>
    <mergeCell ref="F10:G10"/>
    <mergeCell ref="F11:G11"/>
    <mergeCell ref="F12:G12"/>
    <mergeCell ref="F13:G13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Krycí list</vt:lpstr>
      <vt:lpstr>Rekapitulace</vt:lpstr>
      <vt:lpstr>Soupis prací</vt:lpstr>
      <vt:lpstr>VV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'Soupis prací'!Názvy_tisku</vt:lpstr>
      <vt:lpstr>VV!Názvy_tisku</vt:lpstr>
      <vt:lpstr>Objednatel</vt:lpstr>
      <vt:lpstr>'Krycí list'!Oblast_tisku</vt:lpstr>
      <vt:lpstr>Rekapitulace!Oblast_tisku</vt:lpstr>
      <vt:lpstr>'Soupis prací'!Oblast_tisku</vt:lpstr>
      <vt:lpstr>VV!Oblast_tisku</vt:lpstr>
      <vt:lpstr>PocetMJ</vt:lpstr>
      <vt:lpstr>Poznamka</vt:lpstr>
      <vt:lpstr>Projektant</vt:lpstr>
      <vt:lpstr>PSV</vt:lpstr>
      <vt:lpstr>VV!SloupecCC</vt:lpstr>
      <vt:lpstr>SloupecCC</vt:lpstr>
      <vt:lpstr>VV!SloupecCisloPol</vt:lpstr>
      <vt:lpstr>SloupecCisloPol</vt:lpstr>
      <vt:lpstr>VV!SloupecJC</vt:lpstr>
      <vt:lpstr>SloupecJC</vt:lpstr>
      <vt:lpstr>VV!SloupecMJ</vt:lpstr>
      <vt:lpstr>SloupecMJ</vt:lpstr>
      <vt:lpstr>VV!SloupecMnozstvi</vt:lpstr>
      <vt:lpstr>SloupecMnozstvi</vt:lpstr>
      <vt:lpstr>VV!SloupecNazPol</vt:lpstr>
      <vt:lpstr>SloupecNazPol</vt:lpstr>
      <vt:lpstr>VV!SloupecPC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PC3</cp:lastModifiedBy>
  <cp:lastPrinted>2013-01-11T14:13:16Z</cp:lastPrinted>
  <dcterms:created xsi:type="dcterms:W3CDTF">2013-01-10T10:00:35Z</dcterms:created>
  <dcterms:modified xsi:type="dcterms:W3CDTF">2013-03-07T08:51:40Z</dcterms:modified>
</cp:coreProperties>
</file>